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345" windowWidth="14805" windowHeight="7770" activeTab="3"/>
  </bookViews>
  <sheets>
    <sheet name="Programme delivery" sheetId="9" r:id="rId1"/>
    <sheet name="Org capacity" sheetId="19" r:id="rId2"/>
    <sheet name="Finance " sheetId="18" r:id="rId3"/>
    <sheet name="Scoring sheet FSW-MSM" sheetId="16" r:id="rId4"/>
    <sheet name="Scoring sheet-IDU (2)" sheetId="21" r:id="rId5"/>
    <sheet name="Scoring sheet-CC" sheetId="20" r:id="rId6"/>
  </sheets>
  <definedNames>
    <definedName name="_xlnm._FilterDatabase" localSheetId="0" hidden="1">'Programme delivery'!$A$8:$N$46</definedName>
    <definedName name="_xlnm.Print_Area" localSheetId="2">'Finance '!$A$1:$M$19</definedName>
    <definedName name="_xlnm.Print_Area" localSheetId="1">'Org capacity'!$A$1:$G$20</definedName>
    <definedName name="_xlnm.Print_Area" localSheetId="5">'Scoring sheet-CC'!$A$1:$H$17</definedName>
    <definedName name="_xlnm.Print_Area" localSheetId="4">'Scoring sheet-IDU (2)'!$A$1:$H$17</definedName>
    <definedName name="_xlnm.Print_Titles" localSheetId="0">'Programme delivery'!$1:$5</definedName>
  </definedNames>
  <calcPr calcId="124519"/>
</workbook>
</file>

<file path=xl/calcChain.xml><?xml version="1.0" encoding="utf-8"?>
<calcChain xmlns="http://schemas.openxmlformats.org/spreadsheetml/2006/main">
  <c r="C17" i="21"/>
  <c r="D16"/>
  <c r="E16"/>
  <c r="D15"/>
  <c r="D17"/>
  <c r="G19" i="18"/>
  <c r="D11" i="21"/>
  <c r="E11" s="1"/>
  <c r="C17" i="20"/>
  <c r="D16"/>
  <c r="E16" s="1"/>
  <c r="E17" s="1"/>
  <c r="D15"/>
  <c r="K48" i="9"/>
  <c r="G15" i="21" s="1"/>
  <c r="K49" i="9"/>
  <c r="G16" i="20" s="1"/>
  <c r="E20" i="19"/>
  <c r="D10" i="21" s="1"/>
  <c r="E10" s="1"/>
  <c r="D16" i="16"/>
  <c r="E16"/>
  <c r="D15"/>
  <c r="C17"/>
  <c r="E15"/>
  <c r="E17"/>
  <c r="D17"/>
  <c r="D17" i="20"/>
  <c r="E15"/>
  <c r="E15" i="21"/>
  <c r="G16" i="16"/>
  <c r="H16" s="1"/>
  <c r="F16" i="21"/>
  <c r="E17"/>
  <c r="D11" i="16"/>
  <c r="E11"/>
  <c r="D11" i="20"/>
  <c r="E11"/>
  <c r="F15" i="21" l="1"/>
  <c r="F17" s="1"/>
  <c r="H15"/>
  <c r="H16" i="20"/>
  <c r="G15" i="16"/>
  <c r="K50" i="9"/>
  <c r="G15" i="20"/>
  <c r="F15" i="16"/>
  <c r="F15" i="20"/>
  <c r="D10" i="16"/>
  <c r="E10" s="1"/>
  <c r="D10" i="20"/>
  <c r="E10" s="1"/>
  <c r="F16" i="16"/>
  <c r="G16" i="21"/>
  <c r="H16" s="1"/>
  <c r="F16" i="20"/>
  <c r="G17" i="21" l="1"/>
  <c r="H17" s="1"/>
  <c r="G17" i="20"/>
  <c r="H17" s="1"/>
  <c r="H15"/>
  <c r="G17" i="16"/>
  <c r="H17" s="1"/>
  <c r="H15"/>
  <c r="F17"/>
  <c r="F17" i="20"/>
</calcChain>
</file>

<file path=xl/sharedStrings.xml><?xml version="1.0" encoding="utf-8"?>
<sst xmlns="http://schemas.openxmlformats.org/spreadsheetml/2006/main" count="623" uniqueCount="471">
  <si>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</si>
  <si>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</si>
  <si>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</si>
  <si>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</si>
  <si>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</si>
  <si>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</si>
  <si>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</si>
  <si>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</si>
  <si>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</si>
  <si>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</si>
  <si>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</si>
  <si>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</si>
  <si>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</si>
  <si>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</si>
  <si>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</si>
  <si>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</si>
  <si>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</si>
  <si>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</si>
  <si>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</si>
  <si>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</si>
  <si>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</si>
  <si>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</si>
  <si>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</si>
  <si>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</si>
  <si>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</si>
  <si>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</si>
  <si>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</si>
  <si>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</si>
  <si>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</si>
  <si>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</si>
  <si>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</si>
  <si>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</si>
  <si>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</si>
  <si>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</si>
  <si>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</si>
  <si>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</si>
  <si>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</si>
  <si>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</si>
  <si>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</si>
  <si>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</si>
  <si>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</si>
  <si>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</si>
  <si>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</si>
  <si>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</si>
  <si>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</si>
  <si>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</si>
  <si>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</si>
  <si>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</si>
  <si>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</si>
  <si>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</si>
  <si>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</si>
  <si>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</si>
  <si>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</si>
  <si>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</si>
  <si>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</si>
  <si>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</si>
  <si>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</si>
  <si>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</si>
  <si>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</si>
  <si>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</si>
  <si>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</si>
  <si>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</si>
  <si>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</si>
  <si>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</si>
  <si>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</si>
  <si>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</si>
  <si>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</si>
  <si>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</si>
  <si>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</si>
  <si>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</si>
  <si>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</si>
  <si>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</si>
  <si>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</si>
  <si>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</si>
  <si>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</si>
  <si>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</si>
  <si>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</si>
  <si>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</si>
  <si>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</si>
  <si>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</si>
  <si>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</si>
  <si>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</si>
  <si>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</si>
  <si>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</si>
  <si>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</si>
  <si>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</si>
  <si>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</si>
  <si>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</si>
  <si>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</si>
  <si>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</si>
  <si>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</si>
  <si>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</si>
  <si>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</si>
  <si>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</si>
  <si>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</si>
  <si>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</si>
  <si>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</si>
  <si>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</si>
  <si>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</si>
  <si>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</si>
  <si>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</si>
  <si>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</si>
  <si>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</si>
  <si>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</si>
  <si>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</si>
  <si>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</si>
  <si>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</si>
  <si>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</si>
  <si>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</si>
  <si>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</si>
  <si>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</si>
  <si>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</si>
  <si>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</si>
  <si>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</si>
  <si>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</si>
  <si>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</si>
  <si>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</si>
  <si>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</si>
  <si>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</si>
  <si>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</si>
  <si>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</si>
  <si>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</si>
  <si>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</si>
  <si>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</si>
  <si>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 xml:space="preserve">100% of the participants are satisfied with the project services.  </t>
  </si>
  <si>
    <t>Between 50-80%  of the  participants are convinced with the project services</t>
  </si>
  <si>
    <t xml:space="preserve">Between 81 to belwo100% participants are satisfied with the project services. </t>
  </si>
  <si>
    <t xml:space="preserve">Between 81 to belwo100% respondents reported that they are getting the commodities as and when they demand.  </t>
  </si>
  <si>
    <t>Between 50-80% participants are not sure of confidentiality norms being adhered at the project level</t>
  </si>
  <si>
    <t>100 % of active population</t>
  </si>
  <si>
    <t xml:space="preserve">More than 15% of condom demand of the project met through social marketing  </t>
  </si>
  <si>
    <t>Verification of individual peer form "B_1" and ORW form "C". Verification to be done during hotspot visit</t>
  </si>
  <si>
    <t>Advocacy meeting with key stakeholders (health service providers, Police personnel, ICTC/ART centres, PRI, Social Welfare Dept., Gate Keepers,  etc.)</t>
  </si>
  <si>
    <t>More than 75%  of the registered HRGs attended /participated in the events</t>
  </si>
  <si>
    <t xml:space="preserve"> 51-75%of the registered  HRGs attended /participated in the events</t>
  </si>
  <si>
    <t>25-50% of the registered  HRGs attended /participated in the events</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</si>
  <si>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</si>
  <si>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</si>
  <si>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</si>
  <si>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</si>
  <si>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</si>
  <si>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</si>
  <si>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</si>
  <si>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</si>
  <si>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</si>
  <si>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</si>
  <si>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</si>
  <si>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</si>
  <si>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</si>
  <si>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</si>
  <si>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</si>
  <si>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</si>
  <si>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</si>
  <si>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</si>
  <si>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</si>
  <si>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</si>
  <si>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</si>
  <si>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</si>
  <si>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</si>
  <si>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</si>
  <si>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</si>
  <si>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</si>
  <si>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</si>
  <si>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</si>
  <si>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</si>
  <si>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</si>
  <si>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</si>
  <si>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</si>
  <si>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</si>
  <si>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</si>
  <si>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</si>
  <si>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</si>
  <si>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</si>
  <si>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</si>
  <si>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</si>
  <si>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</si>
  <si>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</si>
  <si>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</si>
  <si>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</si>
  <si>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</si>
  <si>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</si>
  <si>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</si>
  <si>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</si>
  <si>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</si>
  <si>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</si>
  <si>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</si>
  <si>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</si>
  <si>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</si>
  <si>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</si>
  <si>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</si>
  <si>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</si>
  <si>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</si>
  <si>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</si>
  <si>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</si>
  <si>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</si>
  <si>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</si>
  <si>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</si>
  <si>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</si>
  <si>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</si>
  <si>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Between 50-80% participants sure of confidentiality norms being adhered at the project level</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</si>
  <si>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</si>
  <si>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</si>
  <si>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</si>
  <si>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</si>
  <si>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</si>
  <si>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</si>
  <si>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</si>
  <si>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</si>
  <si>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</si>
  <si>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</si>
  <si>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</si>
  <si>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</si>
  <si>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</si>
  <si>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</si>
  <si>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</si>
  <si>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</si>
  <si>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</si>
  <si>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</si>
  <si>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</si>
  <si>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</si>
  <si>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</si>
  <si>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At least30 % of the (registered HRGs) are part of Committees /CBO/ / support groups</t>
  </si>
  <si>
    <t>30- 50% of the registered HRGs  are part of Committees  /CBO/  support groups. This should also include at least 30% are new HRGs registered more than 3 months</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</si>
  <si>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</si>
  <si>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</si>
  <si>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</si>
  <si>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</si>
  <si>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</si>
  <si>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</si>
  <si>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</si>
  <si>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</si>
  <si>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</si>
  <si>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</si>
  <si>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</si>
  <si>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</si>
  <si>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</si>
  <si>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</si>
  <si>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</si>
  <si>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</si>
  <si>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</si>
  <si>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</si>
  <si>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</si>
  <si>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</si>
  <si>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</si>
  <si>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</si>
  <si>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</si>
  <si>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</si>
  <si>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</si>
  <si>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</si>
  <si>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</si>
  <si>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</si>
  <si>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</si>
  <si>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</si>
  <si>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Events register, minutes of the monthly meetings with attendance sheet, CMIS monthly report, Verification to be done during hotspots visits</t>
  </si>
  <si>
    <t>Privacy in the clinic and information shared in the counselling sessions are maintained and not shared.</t>
  </si>
  <si>
    <t>Between 81 to below100% of the participants are satisfied with privacy  and confidentiality at the project level.</t>
  </si>
  <si>
    <t>100% of the participants are satisfied with privacy  and confidentiality at the project level.</t>
  </si>
  <si>
    <t>FGD with 10-15 community members (Suggested to conduct at the filed. If the project is composite conduct the FGD separately).</t>
  </si>
  <si>
    <t xml:space="preserve">100% of the respondents reported that  they are getting the commodities as and when they demand.    </t>
  </si>
  <si>
    <t>One to one interaction with at least 3 stakeholders of the project. (suggested to conduct at the filed).</t>
  </si>
  <si>
    <t>Between 50-80% respondents reported that they are satisfied with the counsellor/ANM</t>
  </si>
  <si>
    <t xml:space="preserve">Between 81 to belwo100% respondents reported that they are satisfied with the counsellor/ANM  </t>
  </si>
  <si>
    <t xml:space="preserve">100% of the respondents reported that  they are satisfied with the counsellor/ANM  </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</si>
  <si>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</si>
  <si>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</si>
  <si>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</si>
  <si>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</si>
  <si>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</si>
  <si>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</si>
  <si>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</si>
  <si>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</si>
  <si>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</si>
  <si>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</si>
  <si>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</si>
  <si>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</si>
  <si>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</si>
  <si>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</si>
  <si>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</si>
  <si>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</si>
  <si>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</si>
  <si>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</si>
  <si>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</si>
  <si>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</si>
  <si>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</si>
  <si>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</si>
  <si>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</si>
  <si>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</si>
  <si>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</si>
  <si>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</si>
  <si>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</si>
  <si>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</si>
  <si>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</si>
  <si>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</si>
  <si>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</si>
  <si>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</si>
  <si>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</si>
  <si>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</si>
  <si>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</si>
  <si>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</si>
  <si>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</si>
  <si>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</si>
  <si>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</si>
  <si>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</si>
  <si>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Targeted Intervention -Annual Evaluation Tool (FSW/MSM /IDU TIs more than 5 years)-2012</t>
  </si>
  <si>
    <t>TI -Annual Evaluation Tool  (FSW/MSM/IDU -TIs more than 5 years)-2012</t>
  </si>
  <si>
    <t>Calculation of score for stage 2</t>
  </si>
  <si>
    <t xml:space="preserve">FSW / MSM </t>
  </si>
  <si>
    <t xml:space="preserve">Key Questions </t>
  </si>
  <si>
    <t xml:space="preserve"> Actual Marks ( calculated automatically from the evaluation sheet)</t>
  </si>
  <si>
    <t>Scoringn sheet for IDU</t>
  </si>
  <si>
    <t>50-60% of the HRGs underwent HIV test  during contract period</t>
  </si>
  <si>
    <t>Above 90 percent HRGs were registered.</t>
  </si>
  <si>
    <t xml:space="preserve">70-80 percent of the target HRGs registered. </t>
  </si>
  <si>
    <t xml:space="preserve">81-90 percent HRGs were registered against the target </t>
  </si>
  <si>
    <t xml:space="preserve">Above 80%  of target group are contacted regularly  and provided  program services by PEs.  </t>
  </si>
  <si>
    <t xml:space="preserve">60-70% of target group are contacted regularly  and provided  project services by PEs .  </t>
  </si>
  <si>
    <t>Average no. of HRGs were contacted at least once in every month with any or all project services by PEs during last one year</t>
  </si>
  <si>
    <t>Percent of target HRG  reached by the project (As per contract) during last one year</t>
  </si>
  <si>
    <t>60-70% of active population were provided with any/all project services i.e. condom,  needle/syringe, STI, ICTC and BCC/IPC services every  month during the contract period</t>
  </si>
  <si>
    <t>71-80% of active population were provided with any/all project services i.e. condom,  needle/syringe, STI, ICTC and BCC/IPC services every  month during the contract period</t>
  </si>
  <si>
    <t>Above 80% of active population were provided with any/all project services i.e. condom,  needle/syringe, STI, ICTC and BCC/IPC services every  month during the contract period</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</si>
  <si>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</si>
  <si>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</si>
  <si>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60-70% of target group are contacted at least 20 days in every month for the purpose of NSEP/BCC/IEC/Referral</t>
  </si>
  <si>
    <t>71-80% of target group are contacted at least 20 days in every  month for the purpose of NSEP/BCC/IEC/Referral</t>
  </si>
  <si>
    <t xml:space="preserve">71- 80% of target group are contacted regularly  and provided  program services by PEs.  </t>
  </si>
  <si>
    <t>Above 80% of target group are contacted at least 20 days in every month for the purpose of NSEP/BCC/IEC/Referral</t>
  </si>
  <si>
    <t xml:space="preserve"> Percent of new HRG covered through hotspots / DIC level meetings during last one year.</t>
  </si>
  <si>
    <t>100% of new HRGs registered</t>
  </si>
  <si>
    <t>Meeting attendance register indicate that 50-60% of newly registered HRGs participated in atleast 3 meetings. Minutes of the meeting to be reviewed qualitatively in narrative reports.</t>
  </si>
  <si>
    <t>Meeting attendance register indicate that 61-70% of newly registered HRGs participated in atleast 3 meetings. Minutes of the meeting to be reviewed qualitatively in narrative reports.</t>
  </si>
  <si>
    <t>Meeting attendance register indicate that Above 70% of newly registered HRGs participated in atleast 3 meetings. Minutes of the meeting to be reviewed qualitatively in narrative reports.</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</si>
  <si>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</si>
  <si>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</si>
  <si>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</si>
  <si>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Above 80% of HRG attending STI clinic were counselled.</t>
  </si>
  <si>
    <t>71- 80% of HRG attending STI clinic were counselled.</t>
  </si>
  <si>
    <t>60-70% of HRGs attending STI clinic were counselled.</t>
  </si>
  <si>
    <t>All HRG line listed during last one are counselled at project level</t>
  </si>
  <si>
    <t>100% linelisted</t>
  </si>
  <si>
    <t>All HRGs are counselled on risk and vulnerability by counsellor / ANM in last one year.</t>
  </si>
  <si>
    <t xml:space="preserve">60-70% of HRGs  were counselled by counsellor / ANM </t>
  </si>
  <si>
    <t xml:space="preserve">71-80% of HRGs  were counselled by counsellor / ANM </t>
  </si>
  <si>
    <t xml:space="preserve">Above 80% of HRGs  were counselled by counsellor / ANM </t>
  </si>
  <si>
    <t>HRGs attending regular medical check-up (including symptomatic treatments and visit to clinics) in last one year</t>
  </si>
  <si>
    <t>No.of HRGs attending regular medical check-up at least two times during last one year</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</si>
  <si>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</si>
  <si>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</si>
  <si>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</si>
  <si>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</si>
  <si>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</si>
  <si>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</si>
  <si>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</si>
  <si>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</si>
  <si>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</si>
  <si>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</si>
  <si>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50% of line listed HRG</t>
  </si>
  <si>
    <t>Percent of individual HRGs tested for Syphilis during  last one year</t>
  </si>
  <si>
    <t>STI CMIS reports, Referral register, referral slips, individual tracking sheet</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</si>
  <si>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</si>
  <si>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</si>
  <si>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</si>
  <si>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</si>
  <si>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</si>
  <si>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</si>
  <si>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61-70% of the HRGs underwent HIV test  during contract period</t>
  </si>
  <si>
    <t>Above 70% of the HRGs underwent HIV test  during contract period</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</si>
  <si>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</si>
  <si>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</si>
  <si>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</si>
  <si>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</si>
  <si>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</si>
  <si>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</si>
  <si>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</si>
  <si>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</si>
  <si>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</si>
  <si>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 xml:space="preserve">Upto 15% of condom demand of the project met through social marketing  </t>
  </si>
  <si>
    <t>Condom gap analysis done and 60- 70% of individual HRGs distributed condom against the requirement.</t>
  </si>
  <si>
    <t>Condom gap analysis done and   71-80% of individual HRGs distributed condom against the requirement.</t>
  </si>
  <si>
    <t>Condom gap analysis done and above 80% HRGs were provided condom as per the requirement.</t>
  </si>
  <si>
    <t>N/S gap analysis done and at 60-70% of individual HRGs distributed against the requirement.</t>
  </si>
  <si>
    <t>N/S gap analysis done and at   71-80% of individual HRGs distributed against the requirement.</t>
  </si>
  <si>
    <t>N/S gap analysis done and Above 80% of individual HRGs distributed against the requirement.</t>
  </si>
  <si>
    <t>40-50% of used needles/syringes being returned/collected for safe disposal</t>
  </si>
  <si>
    <t>51-60% of used needles/syringes being returned/collected for safe disposal</t>
  </si>
  <si>
    <t>More than 60% of used needles/syringes being returned/collected for safe disposal</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</si>
  <si>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</si>
  <si>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</si>
  <si>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</si>
  <si>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</si>
  <si>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</si>
  <si>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</si>
  <si>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</si>
  <si>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</si>
  <si>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79 (80% Approx.)</t>
  </si>
  <si>
    <t xml:space="preserve">69 (70% Approx.) </t>
  </si>
  <si>
    <t>Name of the Evaluator</t>
  </si>
  <si>
    <t>Scoringn sheet for core composite</t>
  </si>
  <si>
    <t>100% of the respondents reported that they afre very satisfied with the counsellor/ANM  she is very friendly, and dose field counseling also.</t>
  </si>
  <si>
    <t>have intaracted with 4 stake holders in the field with in 2 days, 1 securety persom, 2 police and 1 pimp. All 4  stake holders have said that hey involved in addressing the issues relating to project services.</t>
  </si>
  <si>
    <t>FGD was done with 20 community members in field, one of the PE's house,interacted with all the participents and 100% of participants are happy they are getting the commodities as and when they demand</t>
  </si>
  <si>
    <t xml:space="preserve">100% of participents are satisfied with project services, they feel DIC enveronment is comfortable and staff are very friendly, and happy with inforation of HIV and STI's </t>
  </si>
  <si>
    <t>4 cometies are formed in each comete 12 members been rigistered, meting munites been checked and meeting munites are upto date</t>
  </si>
  <si>
    <t>crisis management team is in place,number of crisis adrresed 2, team has god friendly ramort with stake holders with police, securety, and pimps. Crises mangement regester been checked and reporting is up to date and on track.</t>
  </si>
  <si>
    <t>4 support groups have been regesterd, crisies response team, PLHIV support group, and DIC support group, Advocacy meeting regularaly conducted as per plan at all levels and proper docimentation and fallow up, advocacy meeting regester been checked and docimentation is upto date and on track.</t>
  </si>
  <si>
    <t>not related LLF is FSW project</t>
  </si>
  <si>
    <t xml:space="preserve">Not applicable </t>
  </si>
  <si>
    <t>Meeting attendance register indicate that above 70% of newly registered HRGs participated in atleast 3 meetings. Meeting menuties have been verified and upto date, on track</t>
  </si>
  <si>
    <t>B/B forms been verified, and all forms are on track PE's are well traiend and on track. PE's are abe to explain the use of risk,Vulnerability,condom. Prioritisation of HRG's is done  and ormats are properly filled &amp; understood</t>
  </si>
  <si>
    <t xml:space="preserve">No staff trunover so not applicible </t>
  </si>
  <si>
    <t xml:space="preserve">Satisfied </t>
  </si>
  <si>
    <t xml:space="preserve">pe turnover is less than 20% </t>
  </si>
  <si>
    <t>All PE's covering the ratio 1:60 some of the PE's has more than 1:60, 1 PE has 1:70</t>
  </si>
  <si>
    <t>All the PE's selection as per noms, and all the PE's very active and on track. PE's agre below age 30 years and 2 PE's are match wit high/medium risk HRGs linelisted by programe</t>
  </si>
  <si>
    <t>For each ORW there are more than 250 HRG's for one ORW its 300 HRG's</t>
  </si>
  <si>
    <t>All the staff do have job descripition at NGO level, Programe manager and al other staff are able to discribe their job responsibilities and the same is refelected in plan, the score is given 3 coppy is attached in file</t>
  </si>
  <si>
    <t>Attandence register is in place and leves register is also avilebe coppy is attached in file.</t>
  </si>
  <si>
    <t xml:space="preserve">Minutes of the community consultation?programe management body is represented, in weekly metings and monthly meetings, and meeting munites regester been checked and copy of meeting menuties is attached in file, and advocacy meeting also community is involed, advocacy meeting menuties copy also filed </t>
  </si>
  <si>
    <t xml:space="preserve">Inductions training and orentation to PE and other staff is been completed by TI project imedetly after recrument, trainin regesters and induction trainin report been verified </t>
  </si>
  <si>
    <t>The role of governing body members is very good, intrectaed with 2 GB members, Governing body plays good role  good role with stake holders also. Governing body has good raport with Doctors, wenders and police and play good role in solving issues og HRG's meeting menuties and crises report been attached in file</t>
  </si>
  <si>
    <t>Assets purchased under project is condified/marked all assets were purchesed under project, proper assest maintance system is maintend and assest regester is verified by the team</t>
  </si>
  <si>
    <t xml:space="preserve">Invovement of project director and other board members in project avtivities is very good,  Dr. Dayanand Rao.  Pridesent, Mr.Mr. Shaikh Shakeel Treasurer had intraction with both of them and ae very active and invovement of Board members ia very good in project activities
</t>
  </si>
  <si>
    <t>100% utilization was done againest the relese of fund from SACS</t>
  </si>
  <si>
    <t>Verification of vochers aproved budget, SOE, Bank book etc were done, All are as per the approved budget &amp; as per approvel from SACS.  Expences done as per approvedbudget.</t>
  </si>
  <si>
    <t>Yes saperate bank account in place for TI  project ,saperate bank book is opend.</t>
  </si>
  <si>
    <t>Cash book, Rank book is maintaiend,in saerate as well as manually</t>
  </si>
  <si>
    <t>cash remaiend upto 3000/-</t>
  </si>
  <si>
    <t>yes all vochers are maintaiend and numbered</t>
  </si>
  <si>
    <t>cash book is upto date till 29-2--2016</t>
  </si>
  <si>
    <t>Yes SOE is subbmtted in time.</t>
  </si>
  <si>
    <t>Nill miss match</t>
  </si>
  <si>
    <t>100% HRGs were registered,Verified the comuterised master registerof HRGs,,Line listing are upto date, and satisfied.</t>
  </si>
  <si>
    <t>visited hot spot, and was satifactory. Had interaction with HRGs at hot spots, and all HRG's were happy to take servicies from Lifeline foundation FSW 1, All Hrg's recognize their PE's on hot spots as well ORW</t>
  </si>
  <si>
    <t>STI clinic were verified and cleanly maintained, and giving STI services to HRG  STI and RTI related probleams</t>
  </si>
  <si>
    <t>2 FGDs was done with 30 community members in field, and in DIC, spoke to call girls also, one of the PE's house,interacted with all the participents and 100% of participants are satisfied with privacy and confidentiality at the project level.</t>
  </si>
  <si>
    <t xml:space="preserve">Condom gap analysis done and above 80% HRG's provided condom as pet the requirment, Condom register is been verified by external evaluator and satisfied. </t>
  </si>
  <si>
    <r>
      <rPr>
        <sz val="14"/>
        <rFont val="Times New Roman"/>
        <family val="1"/>
      </rPr>
      <t>DIC meeting register is refferd by external evaluator  and was sateisfactory, Above 80% of active population were provided with all project services with condoma,ICTC ,STI etc</t>
    </r>
    <r>
      <rPr>
        <sz val="14"/>
        <color indexed="10"/>
        <rFont val="Times New Roman"/>
        <family val="1"/>
      </rPr>
      <t xml:space="preserve"> </t>
    </r>
  </si>
  <si>
    <t>Qualified</t>
  </si>
  <si>
    <t>Medicine is issued by GOASACS</t>
  </si>
  <si>
    <t>No observations</t>
  </si>
  <si>
    <t>Cash in hand is allways below 5000/-</t>
  </si>
  <si>
    <t>Has to promote 1 ORW from the community, NON of FSW p</t>
  </si>
  <si>
    <t>10% of the staff is from community.</t>
  </si>
  <si>
    <t>3 found HIV positive and 2 are linked to ART 1 is on PRE ART</t>
  </si>
  <si>
    <t xml:space="preserve"> Above 80% of HRG's attending STI clinic were counselled. Counselor register udated, intracted with doctors also was satesfactory Doctros visite DIC weekly 2 times, and 2 doctors are avilabele, ie in a week 4 days doctors are avilabele in DIC cinic.</t>
  </si>
  <si>
    <t>Social markiting of condoms carried out on need based.</t>
  </si>
  <si>
    <t>Outreach and micro plan in place and the same is used by ORW and counsellor in deliviring the project services.HRG's are aslo tracked for RMC, ICTC etc.</t>
  </si>
  <si>
    <t>NA</t>
  </si>
  <si>
    <t>Above 70% of the HRG underwent HIV test during contaract period, visited ICTC center, and interacted with ICTC counselor, and corr verified the refferials, all dociments matching and on track. ICTC counselor said Life Line Foundation PE's and ORW's visite ICTC regulaerly and HRG's underwent HIV testing</t>
  </si>
  <si>
    <t>3 HRG's found HIV positive and 2 are linked to ART non found TB positive</t>
  </si>
  <si>
    <t>One event was done in DEC 2015 .</t>
  </si>
  <si>
    <t>District:North Goa</t>
  </si>
  <si>
    <t>State: Goa</t>
  </si>
  <si>
    <t>Name of the NGO:Lifeline Foundation (FSW 1)</t>
  </si>
  <si>
    <t>District: North Goa</t>
  </si>
  <si>
    <t>669 / (608)</t>
  </si>
  <si>
    <t>608 Available With Peers &amp; ORWs</t>
  </si>
  <si>
    <t>(608 ) 101%</t>
  </si>
  <si>
    <t xml:space="preserve">Every Day </t>
  </si>
  <si>
    <t>All PE have been met at the hotspot and provided by ORW more than foru times in a month and all hotspots are covered in  a month</t>
  </si>
  <si>
    <t xml:space="preserve"> 98%  individua HRG's had undergone for RMC twice in past one year, checked refrial's visited ICTC center spoke to counselor, all refferals docimented and upto date.</t>
  </si>
  <si>
    <t>12All New HRG given the PT</t>
  </si>
  <si>
    <t xml:space="preserve">534 Tested HRG Syphilit test  </t>
  </si>
  <si>
    <t>604/100%</t>
  </si>
  <si>
    <t>Yes</t>
  </si>
  <si>
    <t>80% of HRG's attending STI clinic and are counseled by the Counsellor</t>
  </si>
  <si>
    <t>Name of the NGO: Lifeline Foundation (FSW 1)-2015-16</t>
  </si>
  <si>
    <t>State: Goa (2015-16)</t>
  </si>
  <si>
    <t>Name of the NGO: Life Line Foundation FSW-I</t>
  </si>
  <si>
    <t xml:space="preserve">District:North Goa </t>
  </si>
  <si>
    <t>State:Goa</t>
  </si>
</sst>
</file>

<file path=xl/styles.xml><?xml version="1.0" encoding="utf-8"?>
<styleSheet xmlns="http://schemas.openxmlformats.org/spreadsheetml/2006/main">
  <numFmts count="1">
    <numFmt numFmtId="164" formatCode="0.0"/>
  </numFmts>
  <fonts count="40">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b/>
      <sz val="16"/>
      <name val="Calibri"/>
      <family val="2"/>
      <scheme val="minor"/>
    </font>
    <font>
      <sz val="10"/>
      <name val="Calibri"/>
      <family val="2"/>
      <scheme val="minor"/>
    </font>
    <font>
      <sz val="14"/>
      <color rgb="FFFF0000"/>
      <name val="Times New Roman"/>
      <family val="1"/>
    </font>
    <font>
      <b/>
      <sz val="18"/>
      <color theme="1"/>
      <name val="Calibri"/>
      <family val="2"/>
      <scheme val="minor"/>
    </font>
    <font>
      <b/>
      <u/>
      <sz val="18"/>
      <color theme="1"/>
      <name val="Times New Roman"/>
      <family val="1"/>
    </font>
    <font>
      <b/>
      <sz val="16"/>
      <color rgb="FF002060"/>
      <name val="Times New Roman"/>
      <family val="1"/>
    </font>
    <font>
      <b/>
      <sz val="16"/>
      <color theme="3" tint="-0.249977111117893"/>
      <name val="Times New Roman"/>
      <family val="1"/>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sz val="10"/>
      <color theme="1"/>
      <name val="Times New Roman"/>
      <family val="1"/>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theme="3"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cellStyleXfs>
  <cellXfs count="299">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64" fontId="23" fillId="0" borderId="1" xfId="0" applyNumberFormat="1" applyFont="1" applyBorder="1"/>
    <xf numFmtId="0" fontId="24" fillId="0" borderId="0" xfId="0" applyFont="1"/>
    <xf numFmtId="0" fontId="25" fillId="0" borderId="0" xfId="0" applyFont="1"/>
    <xf numFmtId="0" fontId="15" fillId="6" borderId="1" xfId="0" applyFont="1" applyFill="1" applyBorder="1" applyAlignment="1">
      <alignment horizontal="center"/>
    </xf>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8" fillId="0" borderId="1" xfId="0" applyFont="1" applyBorder="1" applyAlignment="1" applyProtection="1">
      <alignment horizontal="center" vertical="top" wrapText="1"/>
      <protection locked="0"/>
    </xf>
    <xf numFmtId="0" fontId="17"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29" fillId="0" borderId="1" xfId="0" applyFont="1" applyBorder="1" applyAlignment="1" applyProtection="1">
      <alignment horizontal="left" vertical="top"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horizontal="center" vertical="top"/>
      <protection locked="0"/>
    </xf>
    <xf numFmtId="0" fontId="0" fillId="0" borderId="1" xfId="0" applyBorder="1" applyAlignment="1" applyProtection="1">
      <alignment horizontal="left" vertical="top"/>
      <protection locked="0"/>
    </xf>
    <xf numFmtId="0" fontId="13" fillId="0" borderId="1" xfId="0" applyFont="1" applyBorder="1" applyAlignment="1" applyProtection="1">
      <alignment horizontal="left" vertical="top"/>
      <protection locked="0"/>
    </xf>
    <xf numFmtId="0" fontId="21" fillId="0" borderId="1" xfId="0" applyFont="1" applyBorder="1" applyAlignment="1" applyProtection="1">
      <alignment horizontal="center"/>
      <protection locked="0"/>
    </xf>
    <xf numFmtId="0" fontId="13" fillId="0" borderId="1" xfId="0" applyFont="1" applyBorder="1" applyProtection="1">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0" fontId="5" fillId="2" borderId="1" xfId="0" applyFont="1" applyFill="1" applyBorder="1" applyAlignment="1" applyProtection="1">
      <alignment horizontal="left" vertical="top"/>
      <protection locked="0"/>
    </xf>
    <xf numFmtId="0" fontId="14" fillId="0" borderId="1" xfId="0" applyFont="1" applyFill="1" applyBorder="1" applyAlignment="1" applyProtection="1">
      <alignment horizontal="left" vertical="top" wrapText="1"/>
      <protection locked="0"/>
    </xf>
    <xf numFmtId="0" fontId="14"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5" fillId="11" borderId="1" xfId="0" applyFont="1" applyFill="1" applyBorder="1" applyAlignment="1">
      <alignment horizontal="left" vertical="top"/>
    </xf>
    <xf numFmtId="0" fontId="5" fillId="11" borderId="1" xfId="0" applyFont="1" applyFill="1" applyBorder="1" applyAlignment="1" applyProtection="1">
      <alignment horizontal="left" vertical="top"/>
      <protection locked="0"/>
    </xf>
    <xf numFmtId="0" fontId="14" fillId="11" borderId="1" xfId="0" applyFont="1" applyFill="1" applyBorder="1" applyAlignment="1">
      <alignment horizontal="left" vertical="top" wrapText="1"/>
    </xf>
    <xf numFmtId="0" fontId="5" fillId="11" borderId="1" xfId="0" applyFont="1" applyFill="1" applyBorder="1" applyAlignment="1">
      <alignment horizontal="left" vertical="top" wrapText="1"/>
    </xf>
    <xf numFmtId="0" fontId="5" fillId="11" borderId="1" xfId="0" applyFont="1" applyFill="1" applyBorder="1" applyAlignment="1" applyProtection="1">
      <alignment horizontal="left" vertical="top" wrapText="1"/>
      <protection locked="0"/>
    </xf>
    <xf numFmtId="0" fontId="14" fillId="11" borderId="1" xfId="0" applyFont="1" applyFill="1" applyBorder="1" applyAlignment="1">
      <alignment horizontal="left" vertical="top"/>
    </xf>
    <xf numFmtId="0" fontId="14" fillId="11" borderId="1" xfId="0" applyFont="1" applyFill="1" applyBorder="1" applyAlignment="1" applyProtection="1">
      <alignment horizontal="left" vertical="top"/>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0" borderId="1" xfId="0" applyFont="1" applyBorder="1" applyAlignment="1">
      <alignment horizontal="center"/>
    </xf>
    <xf numFmtId="164" fontId="12" fillId="12" borderId="1" xfId="0" applyNumberFormat="1" applyFont="1" applyFill="1" applyBorder="1" applyAlignment="1" applyProtection="1">
      <alignment horizontal="center" vertical="center" wrapText="1"/>
      <protection locked="0"/>
    </xf>
    <xf numFmtId="0" fontId="15" fillId="6" borderId="5" xfId="0" applyFont="1" applyFill="1" applyBorder="1" applyAlignment="1">
      <alignment horizontal="center"/>
    </xf>
    <xf numFmtId="0" fontId="4" fillId="0" borderId="6" xfId="0" applyFont="1" applyFill="1" applyBorder="1" applyAlignment="1">
      <alignment horizontal="center" vertical="top"/>
    </xf>
    <xf numFmtId="0" fontId="4" fillId="3" borderId="5" xfId="0" applyFont="1" applyFill="1" applyBorder="1" applyAlignment="1">
      <alignment horizontal="left" vertical="top"/>
    </xf>
    <xf numFmtId="0" fontId="15" fillId="0" borderId="6" xfId="0" applyFont="1" applyFill="1" applyBorder="1" applyAlignment="1">
      <alignment horizontal="left" vertical="top"/>
    </xf>
    <xf numFmtId="0" fontId="30" fillId="0" borderId="5" xfId="0" applyFont="1" applyFill="1" applyBorder="1" applyAlignment="1" applyProtection="1">
      <alignment horizontal="left" vertical="top" wrapText="1"/>
      <protection locked="0"/>
    </xf>
    <xf numFmtId="0" fontId="15" fillId="0" borderId="7" xfId="0" applyFont="1" applyFill="1" applyBorder="1" applyAlignment="1">
      <alignment horizontal="center" vertical="top" wrapText="1"/>
    </xf>
    <xf numFmtId="0" fontId="15" fillId="0" borderId="6"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6" xfId="0" applyFont="1" applyFill="1" applyBorder="1" applyAlignment="1">
      <alignment horizontal="left" vertical="top" wrapText="1"/>
    </xf>
    <xf numFmtId="0" fontId="5" fillId="0"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protection locked="0"/>
    </xf>
    <xf numFmtId="0" fontId="15" fillId="0" borderId="7" xfId="0" applyFont="1" applyFill="1" applyBorder="1" applyAlignment="1">
      <alignment horizontal="left" vertical="top" wrapText="1"/>
    </xf>
    <xf numFmtId="0" fontId="6" fillId="0" borderId="6" xfId="0" applyFont="1" applyFill="1" applyBorder="1" applyAlignment="1">
      <alignment horizontal="left" vertical="top"/>
    </xf>
    <xf numFmtId="0" fontId="5" fillId="0" borderId="6" xfId="0" applyFont="1" applyFill="1" applyBorder="1" applyAlignment="1">
      <alignment horizontal="left" vertical="top"/>
    </xf>
    <xf numFmtId="0" fontId="5" fillId="6" borderId="5" xfId="0" applyFont="1" applyFill="1" applyBorder="1" applyAlignment="1">
      <alignment horizontal="left" vertical="top"/>
    </xf>
    <xf numFmtId="0" fontId="14" fillId="3" borderId="8" xfId="0" applyFont="1" applyFill="1" applyBorder="1" applyAlignment="1">
      <alignment horizontal="left" vertical="top"/>
    </xf>
    <xf numFmtId="0" fontId="14" fillId="0" borderId="5" xfId="0" applyFont="1" applyBorder="1" applyAlignment="1">
      <alignment horizontal="left" vertical="top"/>
    </xf>
    <xf numFmtId="0" fontId="6" fillId="11" borderId="9" xfId="0" applyFont="1" applyFill="1" applyBorder="1" applyAlignment="1">
      <alignment horizontal="left" vertical="top"/>
    </xf>
    <xf numFmtId="0" fontId="5" fillId="0" borderId="5" xfId="0" applyFont="1" applyBorder="1" applyAlignment="1">
      <alignment horizontal="left" vertical="top"/>
    </xf>
    <xf numFmtId="0" fontId="6" fillId="0" borderId="6" xfId="0" applyFont="1" applyBorder="1" applyAlignment="1">
      <alignment horizontal="left" vertical="top"/>
    </xf>
    <xf numFmtId="0" fontId="19" fillId="0" borderId="10" xfId="0" applyFont="1" applyBorder="1" applyAlignment="1">
      <alignment horizontal="center"/>
    </xf>
    <xf numFmtId="0" fontId="13" fillId="0" borderId="5" xfId="0" applyFont="1" applyBorder="1"/>
    <xf numFmtId="0" fontId="13" fillId="0" borderId="11" xfId="0" applyFont="1" applyBorder="1" applyAlignment="1">
      <alignment horizontal="center"/>
    </xf>
    <xf numFmtId="0" fontId="13" fillId="0" borderId="12" xfId="0" applyFont="1" applyBorder="1"/>
    <xf numFmtId="1" fontId="31" fillId="0" borderId="13" xfId="0" applyNumberFormat="1" applyFont="1" applyBorder="1"/>
    <xf numFmtId="0" fontId="12" fillId="5" borderId="1"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7" borderId="6" xfId="0" applyFont="1" applyFill="1" applyBorder="1" applyAlignment="1">
      <alignment vertical="top" wrapText="1"/>
    </xf>
    <xf numFmtId="0" fontId="12" fillId="7" borderId="5" xfId="0" applyFont="1" applyFill="1" applyBorder="1" applyAlignment="1">
      <alignment vertical="top" wrapText="1"/>
    </xf>
    <xf numFmtId="0" fontId="12" fillId="0" borderId="6" xfId="0" applyFont="1" applyBorder="1" applyAlignment="1">
      <alignment horizontal="center"/>
    </xf>
    <xf numFmtId="164" fontId="23" fillId="0" borderId="5" xfId="0" applyNumberFormat="1" applyFont="1" applyBorder="1"/>
    <xf numFmtId="0" fontId="12" fillId="0" borderId="13" xfId="0" applyFont="1" applyBorder="1"/>
    <xf numFmtId="164" fontId="23" fillId="0" borderId="14" xfId="0" applyNumberFormat="1" applyFont="1" applyBorder="1"/>
    <xf numFmtId="0" fontId="26" fillId="5" borderId="1" xfId="0" applyFont="1" applyFill="1" applyBorder="1" applyAlignment="1">
      <alignment horizontal="center" vertical="center" wrapText="1"/>
    </xf>
    <xf numFmtId="1" fontId="12" fillId="13" borderId="1" xfId="0" applyNumberFormat="1" applyFont="1" applyFill="1" applyBorder="1" applyAlignment="1" applyProtection="1">
      <alignment horizontal="center" vertical="center" wrapText="1"/>
      <protection locked="0"/>
    </xf>
    <xf numFmtId="0" fontId="12" fillId="5" borderId="1" xfId="0" applyFont="1" applyFill="1" applyBorder="1" applyAlignment="1">
      <alignment horizontal="center" vertical="center" wrapText="1"/>
    </xf>
    <xf numFmtId="0" fontId="14" fillId="0" borderId="15" xfId="0" applyFont="1" applyFill="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14" fillId="2" borderId="5" xfId="0" applyFont="1" applyFill="1" applyBorder="1" applyAlignment="1" applyProtection="1">
      <alignment horizontal="left" vertical="top" wrapText="1"/>
      <protection locked="0"/>
    </xf>
    <xf numFmtId="0" fontId="16" fillId="0" borderId="16" xfId="0" applyFont="1" applyFill="1" applyBorder="1" applyAlignment="1" applyProtection="1">
      <alignment wrapText="1"/>
      <protection locked="0"/>
    </xf>
    <xf numFmtId="0" fontId="0" fillId="0" borderId="1" xfId="0" applyFont="1"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24" fillId="0" borderId="1" xfId="0" applyFont="1" applyBorder="1" applyAlignment="1" applyProtection="1">
      <alignment horizontal="left" vertical="top" wrapText="1"/>
      <protection locked="0"/>
    </xf>
    <xf numFmtId="0" fontId="13" fillId="0" borderId="1" xfId="0" applyFont="1" applyBorder="1" applyAlignment="1" applyProtection="1">
      <alignment wrapText="1"/>
      <protection locked="0"/>
    </xf>
    <xf numFmtId="0" fontId="13" fillId="0" borderId="1" xfId="0" applyFont="1" applyBorder="1" applyAlignment="1" applyProtection="1">
      <alignment horizontal="left" vertical="top" wrapText="1"/>
      <protection locked="0"/>
    </xf>
    <xf numFmtId="1" fontId="14" fillId="0" borderId="2" xfId="0" applyNumberFormat="1"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top" wrapText="1"/>
      <protection locked="0"/>
    </xf>
    <xf numFmtId="0" fontId="5" fillId="4" borderId="8" xfId="0" applyFont="1" applyFill="1" applyBorder="1" applyAlignment="1" applyProtection="1">
      <alignment horizontal="left" vertical="top" wrapText="1"/>
      <protection locked="0"/>
    </xf>
    <xf numFmtId="1" fontId="14" fillId="0" borderId="1" xfId="0" applyNumberFormat="1" applyFont="1" applyFill="1" applyBorder="1" applyAlignment="1" applyProtection="1">
      <alignment horizontal="center" vertical="center" wrapText="1"/>
      <protection locked="0"/>
    </xf>
    <xf numFmtId="0" fontId="14" fillId="11" borderId="1" xfId="0" applyFont="1" applyFill="1" applyBorder="1" applyAlignment="1" applyProtection="1">
      <alignment horizontal="left" vertical="top" wrapText="1"/>
      <protection locked="0"/>
    </xf>
    <xf numFmtId="0" fontId="31" fillId="0" borderId="13" xfId="0" applyFont="1" applyBorder="1" applyAlignment="1">
      <alignment horizontal="right"/>
    </xf>
    <xf numFmtId="0" fontId="3" fillId="12" borderId="2" xfId="0" applyFont="1" applyFill="1" applyBorder="1" applyAlignment="1">
      <alignment horizontal="center" vertical="center" wrapText="1"/>
    </xf>
    <xf numFmtId="0" fontId="3" fillId="12" borderId="1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15" fillId="0" borderId="1" xfId="0" applyFont="1" applyBorder="1" applyAlignment="1">
      <alignment horizontal="center"/>
    </xf>
    <xf numFmtId="0" fontId="15" fillId="3" borderId="9"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8" xfId="0" applyFont="1" applyFill="1" applyBorder="1" applyAlignment="1">
      <alignment horizontal="left" vertical="top" wrapText="1"/>
    </xf>
    <xf numFmtId="0" fontId="3" fillId="12" borderId="1" xfId="0" applyFont="1" applyFill="1" applyBorder="1" applyAlignment="1">
      <alignment horizontal="center" vertical="top" wrapText="1"/>
    </xf>
    <xf numFmtId="0" fontId="3" fillId="3" borderId="9" xfId="0" applyFont="1" applyFill="1" applyBorder="1" applyAlignment="1">
      <alignment horizontal="left" vertical="top"/>
    </xf>
    <xf numFmtId="0" fontId="3" fillId="3" borderId="4" xfId="0" applyFont="1" applyFill="1" applyBorder="1" applyAlignment="1">
      <alignment horizontal="left" vertical="top"/>
    </xf>
    <xf numFmtId="0" fontId="3" fillId="3" borderId="17" xfId="0" applyFont="1" applyFill="1" applyBorder="1" applyAlignment="1">
      <alignment horizontal="left" vertical="top"/>
    </xf>
    <xf numFmtId="0" fontId="3" fillId="7" borderId="9" xfId="0" applyFont="1" applyFill="1" applyBorder="1" applyAlignment="1">
      <alignment horizontal="center" vertical="top"/>
    </xf>
    <xf numFmtId="0" fontId="3" fillId="7" borderId="4" xfId="0" applyFont="1" applyFill="1" applyBorder="1" applyAlignment="1">
      <alignment horizontal="center" vertical="top"/>
    </xf>
    <xf numFmtId="0" fontId="3" fillId="7" borderId="8" xfId="0" applyFont="1" applyFill="1" applyBorder="1" applyAlignment="1">
      <alignment horizontal="center" vertical="top"/>
    </xf>
    <xf numFmtId="0" fontId="15" fillId="3" borderId="9" xfId="0" applyFont="1" applyFill="1" applyBorder="1" applyAlignment="1">
      <alignment horizontal="left" vertical="top"/>
    </xf>
    <xf numFmtId="0" fontId="15" fillId="3" borderId="4" xfId="0" applyFont="1" applyFill="1" applyBorder="1" applyAlignment="1">
      <alignment horizontal="left" vertical="top"/>
    </xf>
    <xf numFmtId="0" fontId="15" fillId="11" borderId="9" xfId="0" applyFont="1" applyFill="1" applyBorder="1" applyAlignment="1">
      <alignment horizontal="left" vertical="top"/>
    </xf>
    <xf numFmtId="0" fontId="15" fillId="11" borderId="4" xfId="0" applyFont="1" applyFill="1" applyBorder="1" applyAlignment="1">
      <alignment horizontal="left" vertical="top"/>
    </xf>
    <xf numFmtId="0" fontId="15" fillId="11" borderId="8" xfId="0" applyFont="1" applyFill="1" applyBorder="1" applyAlignment="1">
      <alignment horizontal="left" vertical="top"/>
    </xf>
    <xf numFmtId="0" fontId="15" fillId="7" borderId="9" xfId="0" applyFont="1" applyFill="1" applyBorder="1" applyAlignment="1">
      <alignment horizontal="left" vertical="top"/>
    </xf>
    <xf numFmtId="0" fontId="15" fillId="7" borderId="4" xfId="0" applyFont="1" applyFill="1" applyBorder="1" applyAlignment="1">
      <alignment horizontal="left" vertical="top"/>
    </xf>
    <xf numFmtId="0" fontId="6" fillId="6" borderId="9"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17" xfId="0" applyFont="1" applyFill="1" applyBorder="1" applyAlignment="1" applyProtection="1">
      <alignment horizontal="center"/>
      <protection locked="0"/>
    </xf>
    <xf numFmtId="0" fontId="15" fillId="6" borderId="18" xfId="0" applyFont="1" applyFill="1" applyBorder="1" applyAlignment="1" applyProtection="1">
      <alignment horizontal="left"/>
      <protection locked="0"/>
    </xf>
    <xf numFmtId="0" fontId="15" fillId="6" borderId="17"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7" fillId="6" borderId="23" xfId="0" applyFont="1" applyFill="1" applyBorder="1" applyAlignment="1">
      <alignment horizontal="center"/>
    </xf>
    <xf numFmtId="0" fontId="32" fillId="6" borderId="24" xfId="0" applyFont="1" applyFill="1" applyBorder="1" applyAlignment="1">
      <alignment horizontal="center"/>
    </xf>
    <xf numFmtId="0" fontId="32" fillId="6" borderId="25" xfId="0" applyFont="1" applyFill="1" applyBorder="1" applyAlignment="1">
      <alignment horizontal="center"/>
    </xf>
    <xf numFmtId="0" fontId="3" fillId="12" borderId="6" xfId="0" applyFont="1" applyFill="1" applyBorder="1" applyAlignment="1">
      <alignment horizontal="center" vertical="top"/>
    </xf>
    <xf numFmtId="0" fontId="33" fillId="0" borderId="6" xfId="0" applyFont="1" applyFill="1" applyBorder="1" applyAlignment="1">
      <alignment horizontal="center"/>
    </xf>
    <xf numFmtId="0" fontId="34" fillId="0" borderId="1" xfId="0" applyFont="1" applyFill="1" applyBorder="1" applyAlignment="1">
      <alignment horizontal="center"/>
    </xf>
    <xf numFmtId="0" fontId="34" fillId="0" borderId="5" xfId="0" applyFont="1" applyFill="1" applyBorder="1" applyAlignment="1">
      <alignment horizontal="center"/>
    </xf>
    <xf numFmtId="0" fontId="3" fillId="12" borderId="1" xfId="0" applyFont="1" applyFill="1" applyBorder="1" applyAlignment="1">
      <alignment horizontal="center" vertical="top"/>
    </xf>
    <xf numFmtId="0" fontId="3" fillId="12" borderId="20" xfId="0" applyFont="1" applyFill="1" applyBorder="1" applyAlignment="1">
      <alignment horizontal="center" vertical="center" wrapText="1"/>
    </xf>
    <xf numFmtId="0" fontId="3" fillId="12" borderId="21" xfId="0" applyFont="1" applyFill="1" applyBorder="1" applyAlignment="1">
      <alignment horizontal="center" vertical="center" wrapText="1"/>
    </xf>
    <xf numFmtId="0" fontId="3" fillId="12" borderId="22" xfId="0" applyFont="1" applyFill="1" applyBorder="1" applyAlignment="1">
      <alignment horizontal="center" vertical="center" wrapText="1"/>
    </xf>
    <xf numFmtId="0" fontId="6" fillId="3" borderId="18" xfId="0" applyFont="1" applyFill="1" applyBorder="1" applyAlignment="1">
      <alignment horizontal="left" vertical="top"/>
    </xf>
    <xf numFmtId="0" fontId="6" fillId="3" borderId="4" xfId="0" applyFont="1" applyFill="1" applyBorder="1" applyAlignment="1">
      <alignment horizontal="left" vertical="top"/>
    </xf>
    <xf numFmtId="0" fontId="6" fillId="3" borderId="17" xfId="0" applyFont="1" applyFill="1" applyBorder="1" applyAlignment="1">
      <alignment horizontal="left" vertical="top"/>
    </xf>
    <xf numFmtId="0" fontId="5" fillId="3" borderId="4" xfId="0" applyFont="1" applyFill="1" applyBorder="1" applyAlignment="1">
      <alignment horizontal="left" vertical="top"/>
    </xf>
    <xf numFmtId="0" fontId="5" fillId="3" borderId="17" xfId="0" applyFont="1" applyFill="1" applyBorder="1" applyAlignment="1">
      <alignment horizontal="left" vertical="top"/>
    </xf>
    <xf numFmtId="0" fontId="15" fillId="0" borderId="1" xfId="0" applyFont="1" applyBorder="1" applyAlignment="1">
      <alignment horizontal="right"/>
    </xf>
    <xf numFmtId="0" fontId="35" fillId="6" borderId="1" xfId="0" applyFont="1" applyFill="1" applyBorder="1" applyAlignment="1">
      <alignment horizontal="center" vertical="top"/>
    </xf>
    <xf numFmtId="0" fontId="36"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3" fillId="12" borderId="1" xfId="0" applyFont="1" applyFill="1" applyBorder="1" applyAlignment="1">
      <alignment horizontal="center"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18"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17" xfId="0" applyFont="1" applyFill="1" applyBorder="1" applyAlignment="1" applyProtection="1">
      <alignment horizontal="left"/>
      <protection locked="0"/>
    </xf>
    <xf numFmtId="0" fontId="23" fillId="0" borderId="18" xfId="0" applyFont="1" applyBorder="1" applyAlignment="1">
      <alignment horizontal="center" vertical="center"/>
    </xf>
    <xf numFmtId="0" fontId="13" fillId="0" borderId="17" xfId="0" applyFont="1" applyBorder="1" applyAlignment="1">
      <alignment horizontal="center" vertical="center"/>
    </xf>
    <xf numFmtId="0" fontId="37" fillId="6" borderId="1" xfId="0" applyFont="1" applyFill="1" applyBorder="1" applyAlignment="1">
      <alignment horizontal="center" vertical="top"/>
    </xf>
    <xf numFmtId="0" fontId="38"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18" xfId="0" applyFont="1" applyFill="1" applyBorder="1" applyAlignment="1">
      <alignment horizontal="center" vertical="top" wrapText="1"/>
    </xf>
    <xf numFmtId="0" fontId="12" fillId="12" borderId="17"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0" fillId="0" borderId="1" xfId="0" applyBorder="1" applyAlignment="1">
      <alignment horizontal="center"/>
    </xf>
    <xf numFmtId="0" fontId="12" fillId="0" borderId="1" xfId="0" applyFont="1" applyBorder="1" applyAlignment="1">
      <alignment horizontal="right"/>
    </xf>
    <xf numFmtId="1" fontId="12" fillId="5" borderId="18"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17" xfId="0" applyNumberFormat="1" applyFont="1" applyFill="1" applyBorder="1" applyAlignment="1">
      <alignment horizontal="center" vertical="center" wrapText="1"/>
    </xf>
    <xf numFmtId="0" fontId="12" fillId="5" borderId="18"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0" fillId="5" borderId="18" xfId="0" applyFill="1" applyBorder="1" applyAlignment="1" applyProtection="1">
      <alignment horizontal="center"/>
      <protection locked="0"/>
    </xf>
    <xf numFmtId="0" fontId="0" fillId="5" borderId="17" xfId="0" applyFill="1" applyBorder="1" applyAlignment="1" applyProtection="1">
      <alignment horizontal="center"/>
      <protection locked="0"/>
    </xf>
    <xf numFmtId="0" fontId="12" fillId="6" borderId="18" xfId="0" applyFont="1" applyFill="1" applyBorder="1" applyAlignment="1">
      <alignment horizontal="center" wrapText="1"/>
    </xf>
    <xf numFmtId="0" fontId="12" fillId="6" borderId="4" xfId="0" applyFont="1" applyFill="1" applyBorder="1" applyAlignment="1">
      <alignment horizontal="center" wrapText="1"/>
    </xf>
    <xf numFmtId="0" fontId="12" fillId="6" borderId="17" xfId="0" applyFont="1" applyFill="1" applyBorder="1" applyAlignment="1">
      <alignment horizontal="center" wrapText="1"/>
    </xf>
    <xf numFmtId="0" fontId="12" fillId="12" borderId="18" xfId="0" applyFont="1" applyFill="1" applyBorder="1" applyAlignment="1">
      <alignment horizontal="center"/>
    </xf>
    <xf numFmtId="0" fontId="12" fillId="12" borderId="4" xfId="0" applyFont="1" applyFill="1" applyBorder="1" applyAlignment="1">
      <alignment horizontal="center"/>
    </xf>
    <xf numFmtId="0" fontId="12" fillId="12" borderId="17" xfId="0" applyFont="1" applyFill="1" applyBorder="1" applyAlignment="1">
      <alignment horizontal="center"/>
    </xf>
    <xf numFmtId="0" fontId="39"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 xfId="0" applyFont="1" applyBorder="1" applyAlignment="1">
      <alignment horizontal="center"/>
    </xf>
    <xf numFmtId="0" fontId="12" fillId="5" borderId="4" xfId="0" applyFont="1" applyFill="1" applyBorder="1" applyAlignment="1">
      <alignment horizontal="center" vertical="center" wrapText="1"/>
    </xf>
    <xf numFmtId="0" fontId="23" fillId="6" borderId="18"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17" xfId="0" applyFont="1" applyFill="1" applyBorder="1" applyAlignment="1">
      <alignment horizontal="center" vertical="center" wrapText="1"/>
    </xf>
    <xf numFmtId="0" fontId="11" fillId="6" borderId="1" xfId="0" applyFont="1" applyFill="1" applyBorder="1" applyAlignment="1">
      <alignment horizontal="left"/>
    </xf>
    <xf numFmtId="0" fontId="39" fillId="6" borderId="1" xfId="0" applyFont="1" applyFill="1" applyBorder="1" applyAlignment="1">
      <alignment horizontal="left"/>
    </xf>
    <xf numFmtId="0" fontId="0" fillId="5" borderId="1" xfId="0" applyFill="1" applyBorder="1" applyAlignment="1" applyProtection="1">
      <alignment horizontal="center"/>
      <protection locked="0"/>
    </xf>
    <xf numFmtId="0" fontId="0" fillId="5" borderId="5" xfId="0" applyFill="1" applyBorder="1" applyAlignment="1" applyProtection="1">
      <alignment horizontal="center"/>
      <protection locked="0"/>
    </xf>
    <xf numFmtId="0" fontId="12" fillId="6" borderId="6" xfId="0" applyFont="1" applyFill="1" applyBorder="1" applyAlignment="1">
      <alignment horizontal="center" wrapText="1"/>
    </xf>
    <xf numFmtId="0" fontId="12" fillId="6" borderId="5" xfId="0" applyFont="1" applyFill="1" applyBorder="1" applyAlignment="1">
      <alignment horizontal="center" wrapText="1"/>
    </xf>
    <xf numFmtId="0" fontId="12" fillId="12" borderId="6" xfId="0" applyFont="1" applyFill="1" applyBorder="1" applyAlignment="1">
      <alignment horizontal="center"/>
    </xf>
    <xf numFmtId="0" fontId="12" fillId="12" borderId="1" xfId="0" applyFont="1" applyFill="1" applyBorder="1" applyAlignment="1">
      <alignment horizontal="center"/>
    </xf>
    <xf numFmtId="0" fontId="12" fillId="12" borderId="5" xfId="0" applyFont="1" applyFill="1" applyBorder="1" applyAlignment="1">
      <alignment horizontal="center"/>
    </xf>
    <xf numFmtId="0" fontId="12" fillId="0" borderId="26" xfId="0" applyFont="1" applyBorder="1" applyAlignment="1">
      <alignment horizontal="center"/>
    </xf>
    <xf numFmtId="0" fontId="12" fillId="0" borderId="13" xfId="0" applyFont="1" applyBorder="1" applyAlignment="1">
      <alignment horizontal="center"/>
    </xf>
    <xf numFmtId="0" fontId="23" fillId="6" borderId="6"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6" borderId="5" xfId="0" applyFont="1" applyFill="1" applyBorder="1" applyAlignment="1">
      <alignment horizontal="center" vertical="center" wrapText="1"/>
    </xf>
    <xf numFmtId="1" fontId="12" fillId="5" borderId="1" xfId="0" applyNumberFormat="1" applyFont="1" applyFill="1" applyBorder="1" applyAlignment="1">
      <alignment horizontal="center" vertical="center" wrapText="1"/>
    </xf>
    <xf numFmtId="1" fontId="12" fillId="5" borderId="5"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12" borderId="27" xfId="0" applyFont="1" applyFill="1" applyBorder="1" applyAlignment="1">
      <alignment horizontal="center"/>
    </xf>
    <xf numFmtId="0" fontId="12" fillId="12" borderId="28" xfId="0" applyFont="1" applyFill="1" applyBorder="1" applyAlignment="1">
      <alignment horizontal="center"/>
    </xf>
    <xf numFmtId="0" fontId="12" fillId="12" borderId="29" xfId="0" applyFont="1" applyFill="1" applyBorder="1" applyAlignment="1">
      <alignment horizontal="center"/>
    </xf>
    <xf numFmtId="0" fontId="11" fillId="6" borderId="7" xfId="0" applyFont="1" applyFill="1" applyBorder="1" applyAlignment="1">
      <alignment horizontal="left"/>
    </xf>
    <xf numFmtId="0" fontId="11" fillId="6" borderId="2" xfId="0" applyFont="1" applyFill="1" applyBorder="1" applyAlignment="1">
      <alignment horizontal="left"/>
    </xf>
    <xf numFmtId="0" fontId="39" fillId="6" borderId="2" xfId="0" applyFont="1" applyFill="1" applyBorder="1" applyAlignment="1">
      <alignment horizontal="left"/>
    </xf>
    <xf numFmtId="0" fontId="39" fillId="6" borderId="30" xfId="0" applyFont="1" applyFill="1" applyBorder="1" applyAlignment="1">
      <alignment horizontal="center"/>
    </xf>
    <xf numFmtId="0" fontId="39" fillId="6" borderId="31" xfId="0" applyFont="1" applyFill="1" applyBorder="1" applyAlignment="1">
      <alignment horizontal="center"/>
    </xf>
    <xf numFmtId="0" fontId="39" fillId="6" borderId="32" xfId="0" applyFont="1" applyFill="1" applyBorder="1" applyAlignment="1">
      <alignment horizontal="center"/>
    </xf>
    <xf numFmtId="0" fontId="12" fillId="6" borderId="9"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8" xfId="0" applyFont="1" applyFill="1" applyBorder="1" applyAlignment="1">
      <alignment horizontal="center" vertical="center" wrapText="1"/>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IU57"/>
  <sheetViews>
    <sheetView showWhiteSpace="0" view="pageBreakPreview" topLeftCell="I46" zoomScale="84" zoomScaleNormal="75" zoomScaleSheetLayoutView="84" zoomScalePageLayoutView="60" workbookViewId="0">
      <selection activeCell="H2" sqref="H2:J2"/>
    </sheetView>
  </sheetViews>
  <sheetFormatPr defaultRowHeight="15.75"/>
  <cols>
    <col min="1" max="1" width="7.28515625" style="10" customWidth="1"/>
    <col min="2" max="2" width="35" style="4" customWidth="1"/>
    <col min="3" max="3" width="15.7109375" style="4" customWidth="1"/>
    <col min="4" max="4" width="15.28515625" style="4" customWidth="1"/>
    <col min="5" max="5" width="17.140625" style="4" customWidth="1"/>
    <col min="6" max="6" width="39.5703125" style="4" customWidth="1"/>
    <col min="7" max="7" width="44.5703125" style="4" customWidth="1"/>
    <col min="8" max="8" width="32.42578125" style="4" customWidth="1"/>
    <col min="9" max="9" width="36.140625" style="4" customWidth="1"/>
    <col min="10" max="10" width="41.28515625" style="4" customWidth="1"/>
    <col min="11" max="11" width="14.5703125" style="4" customWidth="1"/>
    <col min="12" max="12" width="38.85546875" style="4" customWidth="1"/>
    <col min="13" max="16384" width="9.140625" style="4"/>
  </cols>
  <sheetData>
    <row r="1" spans="1:14" ht="22.5">
      <c r="A1" s="206" t="s">
        <v>303</v>
      </c>
      <c r="B1" s="207"/>
      <c r="C1" s="207"/>
      <c r="D1" s="207"/>
      <c r="E1" s="207"/>
      <c r="F1" s="207"/>
      <c r="G1" s="207"/>
      <c r="H1" s="207"/>
      <c r="I1" s="207"/>
      <c r="J1" s="207"/>
      <c r="K1" s="207"/>
      <c r="L1" s="208"/>
    </row>
    <row r="2" spans="1:14" s="84" customFormat="1" ht="18.75">
      <c r="A2" s="200" t="s">
        <v>466</v>
      </c>
      <c r="B2" s="201"/>
      <c r="C2" s="201"/>
      <c r="D2" s="201"/>
      <c r="E2" s="202"/>
      <c r="F2" s="203" t="s">
        <v>451</v>
      </c>
      <c r="G2" s="204"/>
      <c r="H2" s="203" t="s">
        <v>467</v>
      </c>
      <c r="I2" s="205"/>
      <c r="J2" s="204"/>
      <c r="K2" s="85"/>
      <c r="L2" s="125"/>
    </row>
    <row r="3" spans="1:14" s="6" customFormat="1" ht="21" customHeight="1">
      <c r="A3" s="210" t="s">
        <v>70</v>
      </c>
      <c r="B3" s="211"/>
      <c r="C3" s="211"/>
      <c r="D3" s="211"/>
      <c r="E3" s="211"/>
      <c r="F3" s="211"/>
      <c r="G3" s="211"/>
      <c r="H3" s="211"/>
      <c r="I3" s="211"/>
      <c r="J3" s="211"/>
      <c r="K3" s="211"/>
      <c r="L3" s="212"/>
      <c r="M3" s="5"/>
      <c r="N3" s="5"/>
    </row>
    <row r="4" spans="1:14" s="6" customFormat="1" ht="37.5" customHeight="1">
      <c r="A4" s="209" t="s">
        <v>6</v>
      </c>
      <c r="B4" s="213" t="s">
        <v>0</v>
      </c>
      <c r="C4" s="186" t="s">
        <v>66</v>
      </c>
      <c r="D4" s="76" t="s">
        <v>14</v>
      </c>
      <c r="E4" s="186" t="s">
        <v>1</v>
      </c>
      <c r="F4" s="186" t="s">
        <v>2</v>
      </c>
      <c r="G4" s="186" t="s">
        <v>7</v>
      </c>
      <c r="H4" s="186" t="s">
        <v>17</v>
      </c>
      <c r="I4" s="186"/>
      <c r="J4" s="186"/>
      <c r="K4" s="179" t="s">
        <v>8</v>
      </c>
      <c r="L4" s="214" t="s">
        <v>121</v>
      </c>
      <c r="M4" s="5"/>
      <c r="N4" s="5"/>
    </row>
    <row r="5" spans="1:14" s="6" customFormat="1" ht="141.75" hidden="1" customHeight="1">
      <c r="A5" s="209" t="s">
        <v>9</v>
      </c>
      <c r="B5" s="213"/>
      <c r="C5" s="186"/>
      <c r="D5" s="77"/>
      <c r="E5" s="186"/>
      <c r="F5" s="186"/>
      <c r="G5" s="186"/>
      <c r="H5" s="122" t="s">
        <v>10</v>
      </c>
      <c r="I5" s="122" t="s">
        <v>11</v>
      </c>
      <c r="J5" s="122" t="s">
        <v>12</v>
      </c>
      <c r="K5" s="180"/>
      <c r="L5" s="215"/>
      <c r="M5" s="7"/>
      <c r="N5" s="7"/>
    </row>
    <row r="6" spans="1:14" s="6" customFormat="1" ht="17.25" customHeight="1">
      <c r="A6" s="126"/>
      <c r="B6" s="53"/>
      <c r="C6" s="54"/>
      <c r="D6" s="11"/>
      <c r="E6" s="54"/>
      <c r="F6" s="54"/>
      <c r="G6" s="54"/>
      <c r="H6" s="78">
        <v>1</v>
      </c>
      <c r="I6" s="78">
        <v>2</v>
      </c>
      <c r="J6" s="78">
        <v>3</v>
      </c>
      <c r="K6" s="181"/>
      <c r="L6" s="216"/>
      <c r="M6" s="7"/>
      <c r="N6" s="7"/>
    </row>
    <row r="7" spans="1:14" s="29" customFormat="1" ht="17.25" customHeight="1">
      <c r="A7" s="190" t="s">
        <v>73</v>
      </c>
      <c r="B7" s="191"/>
      <c r="C7" s="191"/>
      <c r="D7" s="191"/>
      <c r="E7" s="191"/>
      <c r="F7" s="191"/>
      <c r="G7" s="191"/>
      <c r="H7" s="191"/>
      <c r="I7" s="191"/>
      <c r="J7" s="191"/>
      <c r="K7" s="191"/>
      <c r="L7" s="192"/>
      <c r="M7" s="28"/>
      <c r="N7" s="28"/>
    </row>
    <row r="8" spans="1:14" ht="17.25" customHeight="1">
      <c r="A8" s="187" t="s">
        <v>13</v>
      </c>
      <c r="B8" s="188"/>
      <c r="C8" s="188"/>
      <c r="D8" s="188"/>
      <c r="E8" s="188"/>
      <c r="F8" s="188"/>
      <c r="G8" s="189"/>
      <c r="H8" s="55"/>
      <c r="I8" s="55"/>
      <c r="J8" s="55"/>
      <c r="K8" s="55"/>
      <c r="L8" s="127"/>
      <c r="M8" s="7"/>
      <c r="N8" s="7"/>
    </row>
    <row r="9" spans="1:14" s="6" customFormat="1" ht="162" customHeight="1">
      <c r="A9" s="128">
        <v>1</v>
      </c>
      <c r="B9" s="18" t="s">
        <v>94</v>
      </c>
      <c r="C9" s="18" t="s">
        <v>100</v>
      </c>
      <c r="D9" s="18" t="s">
        <v>129</v>
      </c>
      <c r="E9" s="103" t="s">
        <v>455</v>
      </c>
      <c r="F9" s="22" t="s">
        <v>263</v>
      </c>
      <c r="G9" s="23" t="s">
        <v>95</v>
      </c>
      <c r="H9" s="18" t="s">
        <v>231</v>
      </c>
      <c r="I9" s="18" t="s">
        <v>264</v>
      </c>
      <c r="J9" s="13" t="s">
        <v>265</v>
      </c>
      <c r="K9" s="108">
        <v>3</v>
      </c>
      <c r="L9" s="167" t="s">
        <v>408</v>
      </c>
      <c r="M9" s="7"/>
      <c r="N9" s="7"/>
    </row>
    <row r="10" spans="1:14" s="6" customFormat="1" ht="183" customHeight="1">
      <c r="A10" s="128">
        <v>2</v>
      </c>
      <c r="B10" s="52" t="s">
        <v>266</v>
      </c>
      <c r="C10" s="18" t="s">
        <v>99</v>
      </c>
      <c r="D10" s="13" t="s">
        <v>223</v>
      </c>
      <c r="E10" s="104" t="s">
        <v>456</v>
      </c>
      <c r="F10" s="22" t="s">
        <v>232</v>
      </c>
      <c r="G10" s="23" t="s">
        <v>96</v>
      </c>
      <c r="H10" s="23" t="s">
        <v>97</v>
      </c>
      <c r="I10" s="23" t="s">
        <v>98</v>
      </c>
      <c r="J10" s="22" t="s">
        <v>224</v>
      </c>
      <c r="K10" s="110">
        <v>3</v>
      </c>
      <c r="L10" s="134" t="s">
        <v>446</v>
      </c>
      <c r="M10" s="7"/>
      <c r="N10" s="7"/>
    </row>
    <row r="11" spans="1:14" s="6" customFormat="1" ht="126.75" customHeight="1">
      <c r="A11" s="128">
        <v>3</v>
      </c>
      <c r="B11" s="31" t="s">
        <v>101</v>
      </c>
      <c r="C11" s="18" t="s">
        <v>99</v>
      </c>
      <c r="D11" s="32">
        <v>1</v>
      </c>
      <c r="E11" s="103">
        <v>669</v>
      </c>
      <c r="F11" s="23" t="s">
        <v>267</v>
      </c>
      <c r="G11" s="23" t="s">
        <v>139</v>
      </c>
      <c r="H11" s="23" t="s">
        <v>312</v>
      </c>
      <c r="I11" s="23" t="s">
        <v>313</v>
      </c>
      <c r="J11" s="23" t="s">
        <v>311</v>
      </c>
      <c r="K11" s="109">
        <v>3</v>
      </c>
      <c r="L11" s="134" t="s">
        <v>431</v>
      </c>
      <c r="M11" s="7"/>
      <c r="N11" s="7"/>
    </row>
    <row r="12" spans="1:14" s="6" customFormat="1" ht="198" customHeight="1">
      <c r="A12" s="128">
        <v>4</v>
      </c>
      <c r="B12" s="31" t="s">
        <v>317</v>
      </c>
      <c r="C12" s="18" t="s">
        <v>99</v>
      </c>
      <c r="D12" s="33" t="s">
        <v>122</v>
      </c>
      <c r="E12" s="104" t="s">
        <v>457</v>
      </c>
      <c r="F12" s="23" t="s">
        <v>316</v>
      </c>
      <c r="G12" s="22" t="s">
        <v>268</v>
      </c>
      <c r="H12" s="13" t="s">
        <v>318</v>
      </c>
      <c r="I12" s="13" t="s">
        <v>319</v>
      </c>
      <c r="J12" s="13" t="s">
        <v>320</v>
      </c>
      <c r="K12" s="111">
        <v>3</v>
      </c>
      <c r="L12" s="129" t="s">
        <v>436</v>
      </c>
      <c r="M12" s="7"/>
      <c r="N12" s="7"/>
    </row>
    <row r="13" spans="1:14" s="48" customFormat="1" ht="156.75" customHeight="1">
      <c r="A13" s="130">
        <v>5</v>
      </c>
      <c r="B13" s="15" t="s">
        <v>321</v>
      </c>
      <c r="C13" s="13" t="s">
        <v>306</v>
      </c>
      <c r="D13" s="43" t="s">
        <v>122</v>
      </c>
      <c r="E13" s="174">
        <v>586</v>
      </c>
      <c r="F13" s="13" t="s">
        <v>322</v>
      </c>
      <c r="G13" s="15" t="s">
        <v>225</v>
      </c>
      <c r="H13" s="15" t="s">
        <v>315</v>
      </c>
      <c r="I13" s="15" t="s">
        <v>325</v>
      </c>
      <c r="J13" s="15" t="s">
        <v>314</v>
      </c>
      <c r="K13" s="112">
        <v>3</v>
      </c>
      <c r="L13" s="164" t="s">
        <v>432</v>
      </c>
      <c r="M13" s="47"/>
      <c r="N13" s="47"/>
    </row>
    <row r="14" spans="1:14" s="6" customFormat="1" ht="100.5" customHeight="1">
      <c r="A14" s="130">
        <v>6</v>
      </c>
      <c r="B14" s="15" t="s">
        <v>233</v>
      </c>
      <c r="C14" s="13" t="s">
        <v>113</v>
      </c>
      <c r="D14" s="43" t="s">
        <v>179</v>
      </c>
      <c r="E14" s="174" t="s">
        <v>447</v>
      </c>
      <c r="F14" s="13" t="s">
        <v>284</v>
      </c>
      <c r="G14" s="15" t="s">
        <v>180</v>
      </c>
      <c r="H14" s="15" t="s">
        <v>323</v>
      </c>
      <c r="I14" s="15" t="s">
        <v>324</v>
      </c>
      <c r="J14" s="15" t="s">
        <v>326</v>
      </c>
      <c r="K14" s="110"/>
      <c r="L14" s="134" t="s">
        <v>447</v>
      </c>
      <c r="M14" s="7"/>
      <c r="N14" s="7"/>
    </row>
    <row r="15" spans="1:14" s="26" customFormat="1" ht="179.25" customHeight="1">
      <c r="A15" s="131">
        <v>7</v>
      </c>
      <c r="B15" s="18" t="s">
        <v>327</v>
      </c>
      <c r="C15" s="18" t="s">
        <v>99</v>
      </c>
      <c r="D15" s="43" t="s">
        <v>328</v>
      </c>
      <c r="E15" s="103">
        <v>40</v>
      </c>
      <c r="F15" s="18" t="s">
        <v>234</v>
      </c>
      <c r="G15" s="18" t="s">
        <v>235</v>
      </c>
      <c r="H15" s="18" t="s">
        <v>329</v>
      </c>
      <c r="I15" s="18" t="s">
        <v>330</v>
      </c>
      <c r="J15" s="18" t="s">
        <v>331</v>
      </c>
      <c r="K15" s="111">
        <v>3</v>
      </c>
      <c r="L15" s="134" t="s">
        <v>407</v>
      </c>
      <c r="M15" s="25"/>
      <c r="N15" s="25"/>
    </row>
    <row r="16" spans="1:14" ht="151.5" customHeight="1">
      <c r="A16" s="131">
        <v>8</v>
      </c>
      <c r="B16" s="18" t="s">
        <v>50</v>
      </c>
      <c r="C16" s="18" t="s">
        <v>99</v>
      </c>
      <c r="D16" s="34"/>
      <c r="E16" s="105" t="s">
        <v>458</v>
      </c>
      <c r="F16" s="18" t="s">
        <v>181</v>
      </c>
      <c r="G16" s="18" t="s">
        <v>140</v>
      </c>
      <c r="H16" s="23" t="s">
        <v>236</v>
      </c>
      <c r="I16" s="23" t="s">
        <v>237</v>
      </c>
      <c r="J16" s="23" t="s">
        <v>238</v>
      </c>
      <c r="K16" s="112">
        <v>3</v>
      </c>
      <c r="L16" s="164" t="s">
        <v>459</v>
      </c>
      <c r="M16" s="8"/>
      <c r="N16" s="8"/>
    </row>
    <row r="17" spans="1:255" ht="22.5" customHeight="1">
      <c r="A17" s="183" t="s">
        <v>74</v>
      </c>
      <c r="B17" s="184"/>
      <c r="C17" s="184"/>
      <c r="D17" s="184"/>
      <c r="E17" s="184"/>
      <c r="F17" s="184"/>
      <c r="G17" s="184"/>
      <c r="H17" s="184"/>
      <c r="I17" s="184"/>
      <c r="J17" s="184"/>
      <c r="K17" s="184"/>
      <c r="L17" s="185"/>
      <c r="M17" s="8"/>
      <c r="N17" s="8"/>
    </row>
    <row r="18" spans="1:255" ht="93.75" customHeight="1">
      <c r="A18" s="131">
        <v>9</v>
      </c>
      <c r="B18" s="19" t="s">
        <v>239</v>
      </c>
      <c r="C18" s="18" t="s">
        <v>99</v>
      </c>
      <c r="D18" s="13" t="s">
        <v>107</v>
      </c>
      <c r="E18" s="106">
        <v>2</v>
      </c>
      <c r="F18" s="23" t="s">
        <v>102</v>
      </c>
      <c r="G18" s="22" t="s">
        <v>104</v>
      </c>
      <c r="H18" s="23" t="s">
        <v>103</v>
      </c>
      <c r="I18" s="18" t="s">
        <v>105</v>
      </c>
      <c r="J18" s="18" t="s">
        <v>106</v>
      </c>
      <c r="K18" s="113">
        <v>2</v>
      </c>
      <c r="L18" s="166" t="s">
        <v>433</v>
      </c>
      <c r="M18" s="8"/>
      <c r="N18" s="8"/>
    </row>
    <row r="19" spans="1:255" s="40" customFormat="1" ht="96" customHeight="1">
      <c r="A19" s="132">
        <v>10</v>
      </c>
      <c r="B19" s="38" t="s">
        <v>332</v>
      </c>
      <c r="C19" s="18" t="s">
        <v>99</v>
      </c>
      <c r="D19" s="18" t="s">
        <v>240</v>
      </c>
      <c r="E19" s="104">
        <v>510</v>
      </c>
      <c r="F19" s="18" t="s">
        <v>333</v>
      </c>
      <c r="G19" s="18" t="s">
        <v>334</v>
      </c>
      <c r="H19" s="18" t="s">
        <v>337</v>
      </c>
      <c r="I19" s="18" t="s">
        <v>336</v>
      </c>
      <c r="J19" s="18" t="s">
        <v>335</v>
      </c>
      <c r="K19" s="173">
        <v>2</v>
      </c>
      <c r="L19" s="163" t="s">
        <v>465</v>
      </c>
      <c r="M19" s="46"/>
      <c r="N19" s="46"/>
    </row>
    <row r="20" spans="1:255" s="40" customFormat="1" ht="96" customHeight="1">
      <c r="A20" s="132">
        <v>11</v>
      </c>
      <c r="B20" s="15" t="s">
        <v>338</v>
      </c>
      <c r="C20" s="13" t="s">
        <v>99</v>
      </c>
      <c r="D20" s="13" t="s">
        <v>339</v>
      </c>
      <c r="E20" s="104">
        <v>580</v>
      </c>
      <c r="F20" s="13" t="s">
        <v>340</v>
      </c>
      <c r="G20" s="13" t="s">
        <v>241</v>
      </c>
      <c r="H20" s="13" t="s">
        <v>341</v>
      </c>
      <c r="I20" s="13" t="s">
        <v>342</v>
      </c>
      <c r="J20" s="13" t="s">
        <v>343</v>
      </c>
      <c r="K20" s="110">
        <v>3</v>
      </c>
      <c r="L20" s="134" t="s">
        <v>444</v>
      </c>
      <c r="M20" s="46"/>
      <c r="N20" s="46"/>
    </row>
    <row r="21" spans="1:255" s="37" customFormat="1" ht="95.25" customHeight="1">
      <c r="A21" s="133">
        <v>12</v>
      </c>
      <c r="B21" s="18" t="s">
        <v>344</v>
      </c>
      <c r="C21" s="18" t="s">
        <v>277</v>
      </c>
      <c r="D21" s="33" t="s">
        <v>122</v>
      </c>
      <c r="E21" s="103">
        <v>604</v>
      </c>
      <c r="F21" s="18" t="s">
        <v>345</v>
      </c>
      <c r="G21" s="18" t="s">
        <v>349</v>
      </c>
      <c r="H21" s="18" t="s">
        <v>346</v>
      </c>
      <c r="I21" s="18" t="s">
        <v>347</v>
      </c>
      <c r="J21" s="18" t="s">
        <v>348</v>
      </c>
      <c r="K21" s="111">
        <v>3</v>
      </c>
      <c r="L21" s="134" t="s">
        <v>460</v>
      </c>
      <c r="M21" s="36"/>
      <c r="N21" s="36"/>
    </row>
    <row r="22" spans="1:255" ht="94.5" customHeight="1">
      <c r="A22" s="131">
        <v>13</v>
      </c>
      <c r="B22" s="13" t="s">
        <v>350</v>
      </c>
      <c r="C22" s="18" t="s">
        <v>277</v>
      </c>
      <c r="D22" s="13" t="s">
        <v>108</v>
      </c>
      <c r="E22" s="104">
        <v>12</v>
      </c>
      <c r="F22" s="23" t="s">
        <v>351</v>
      </c>
      <c r="G22" s="13" t="s">
        <v>109</v>
      </c>
      <c r="H22" s="18" t="s">
        <v>354</v>
      </c>
      <c r="I22" s="18" t="s">
        <v>353</v>
      </c>
      <c r="J22" s="18" t="s">
        <v>352</v>
      </c>
      <c r="K22" s="113">
        <v>3</v>
      </c>
      <c r="L22" s="166" t="s">
        <v>461</v>
      </c>
      <c r="M22" s="8"/>
      <c r="N22" s="8"/>
    </row>
    <row r="23" spans="1:255" ht="74.25" customHeight="1">
      <c r="A23" s="131">
        <v>14</v>
      </c>
      <c r="B23" s="13" t="s">
        <v>355</v>
      </c>
      <c r="C23" s="18" t="s">
        <v>99</v>
      </c>
      <c r="D23" s="43" t="s">
        <v>356</v>
      </c>
      <c r="E23" s="104">
        <v>534</v>
      </c>
      <c r="F23" s="18" t="s">
        <v>357</v>
      </c>
      <c r="G23" s="18" t="s">
        <v>358</v>
      </c>
      <c r="H23" s="18" t="s">
        <v>359</v>
      </c>
      <c r="I23" s="18" t="s">
        <v>360</v>
      </c>
      <c r="J23" s="18" t="s">
        <v>361</v>
      </c>
      <c r="K23" s="111">
        <v>3</v>
      </c>
      <c r="L23" s="134" t="s">
        <v>462</v>
      </c>
      <c r="M23" s="8"/>
      <c r="N23" s="8"/>
    </row>
    <row r="24" spans="1:255" s="50" customFormat="1" ht="84" customHeight="1">
      <c r="A24" s="136">
        <v>15</v>
      </c>
      <c r="B24" s="15" t="s">
        <v>363</v>
      </c>
      <c r="C24" s="13" t="s">
        <v>99</v>
      </c>
      <c r="D24" s="13" t="s">
        <v>362</v>
      </c>
      <c r="E24" s="104" t="s">
        <v>463</v>
      </c>
      <c r="F24" s="13" t="s">
        <v>364</v>
      </c>
      <c r="G24" s="13" t="s">
        <v>242</v>
      </c>
      <c r="H24" s="13" t="s">
        <v>310</v>
      </c>
      <c r="I24" s="13" t="s">
        <v>365</v>
      </c>
      <c r="J24" s="13" t="s">
        <v>366</v>
      </c>
      <c r="K24" s="110">
        <v>3</v>
      </c>
      <c r="L24" s="134" t="s">
        <v>448</v>
      </c>
      <c r="M24" s="49"/>
      <c r="N24" s="49"/>
    </row>
    <row r="25" spans="1:255" s="50" customFormat="1" ht="84" customHeight="1">
      <c r="A25" s="136">
        <v>16</v>
      </c>
      <c r="B25" s="15" t="s">
        <v>298</v>
      </c>
      <c r="C25" s="13" t="s">
        <v>99</v>
      </c>
      <c r="D25" s="43" t="s">
        <v>367</v>
      </c>
      <c r="E25" s="104">
        <v>1</v>
      </c>
      <c r="F25" s="13" t="s">
        <v>368</v>
      </c>
      <c r="G25" s="13" t="s">
        <v>370</v>
      </c>
      <c r="H25" s="13" t="s">
        <v>369</v>
      </c>
      <c r="I25" s="13" t="s">
        <v>371</v>
      </c>
      <c r="J25" s="13" t="s">
        <v>372</v>
      </c>
      <c r="K25" s="110">
        <v>3</v>
      </c>
      <c r="L25" s="134" t="s">
        <v>443</v>
      </c>
      <c r="M25" s="49"/>
      <c r="N25" s="49"/>
    </row>
    <row r="26" spans="1:255" s="6" customFormat="1" ht="93.75">
      <c r="A26" s="131">
        <v>17</v>
      </c>
      <c r="B26" s="13" t="s">
        <v>183</v>
      </c>
      <c r="C26" s="13" t="s">
        <v>113</v>
      </c>
      <c r="D26" s="13" t="s">
        <v>297</v>
      </c>
      <c r="E26" s="106" t="s">
        <v>447</v>
      </c>
      <c r="F26" s="13" t="s">
        <v>184</v>
      </c>
      <c r="G26" s="13" t="s">
        <v>185</v>
      </c>
      <c r="H26" s="13" t="s">
        <v>186</v>
      </c>
      <c r="I26" s="13" t="s">
        <v>187</v>
      </c>
      <c r="J26" s="13" t="s">
        <v>188</v>
      </c>
      <c r="K26" s="111">
        <v>0</v>
      </c>
      <c r="L26" s="135" t="s">
        <v>406</v>
      </c>
    </row>
    <row r="27" spans="1:255" ht="18.75">
      <c r="A27" s="195" t="s">
        <v>4</v>
      </c>
      <c r="B27" s="196"/>
      <c r="C27" s="196"/>
      <c r="D27" s="196"/>
      <c r="E27" s="196"/>
      <c r="F27" s="196"/>
      <c r="G27" s="196"/>
      <c r="H27" s="196"/>
      <c r="I27" s="196"/>
      <c r="J27" s="196"/>
      <c r="K27" s="196"/>
      <c r="L27" s="197"/>
    </row>
    <row r="28" spans="1:255" s="40" customFormat="1" ht="94.5" customHeight="1">
      <c r="A28" s="137">
        <v>18</v>
      </c>
      <c r="B28" s="18" t="s">
        <v>271</v>
      </c>
      <c r="C28" s="18" t="s">
        <v>99</v>
      </c>
      <c r="D28" s="18" t="s">
        <v>110</v>
      </c>
      <c r="E28" s="104">
        <v>89628</v>
      </c>
      <c r="F28" s="18" t="s">
        <v>243</v>
      </c>
      <c r="G28" s="18" t="s">
        <v>123</v>
      </c>
      <c r="H28" s="18" t="s">
        <v>377</v>
      </c>
      <c r="I28" s="18" t="s">
        <v>378</v>
      </c>
      <c r="J28" s="18" t="s">
        <v>379</v>
      </c>
      <c r="K28" s="111">
        <v>3</v>
      </c>
      <c r="L28" s="134" t="s">
        <v>435</v>
      </c>
    </row>
    <row r="29" spans="1:255" s="40" customFormat="1" ht="87" customHeight="1">
      <c r="A29" s="137">
        <v>19</v>
      </c>
      <c r="B29" s="18" t="s">
        <v>112</v>
      </c>
      <c r="C29" s="18" t="s">
        <v>113</v>
      </c>
      <c r="D29" s="18" t="s">
        <v>117</v>
      </c>
      <c r="E29" s="103" t="s">
        <v>447</v>
      </c>
      <c r="F29" s="18" t="s">
        <v>249</v>
      </c>
      <c r="G29" s="18" t="s">
        <v>131</v>
      </c>
      <c r="H29" s="18" t="s">
        <v>380</v>
      </c>
      <c r="I29" s="18" t="s">
        <v>381</v>
      </c>
      <c r="J29" s="18" t="s">
        <v>382</v>
      </c>
      <c r="K29" s="111">
        <v>0</v>
      </c>
      <c r="L29" s="134" t="s">
        <v>405</v>
      </c>
      <c r="M29" s="220"/>
      <c r="N29" s="220"/>
      <c r="O29" s="220"/>
      <c r="P29" s="220"/>
      <c r="Q29" s="220"/>
      <c r="R29" s="220"/>
      <c r="S29" s="220"/>
      <c r="T29" s="220"/>
      <c r="U29" s="220"/>
      <c r="V29" s="220"/>
      <c r="W29" s="221"/>
      <c r="X29" s="217"/>
      <c r="Y29" s="218"/>
      <c r="Z29" s="218"/>
      <c r="AA29" s="218"/>
      <c r="AB29" s="218"/>
      <c r="AC29" s="218"/>
      <c r="AD29" s="218"/>
      <c r="AE29" s="218"/>
      <c r="AF29" s="218"/>
      <c r="AG29" s="218"/>
      <c r="AH29" s="218"/>
      <c r="AI29" s="219"/>
      <c r="AJ29" s="217"/>
      <c r="AK29" s="218"/>
      <c r="AL29" s="218"/>
      <c r="AM29" s="218"/>
      <c r="AN29" s="218"/>
      <c r="AO29" s="218"/>
      <c r="AP29" s="218"/>
      <c r="AQ29" s="218"/>
      <c r="AR29" s="218"/>
      <c r="AS29" s="218"/>
      <c r="AT29" s="218"/>
      <c r="AU29" s="219"/>
      <c r="AV29" s="217"/>
      <c r="AW29" s="218"/>
      <c r="AX29" s="218"/>
      <c r="AY29" s="218"/>
      <c r="AZ29" s="218"/>
      <c r="BA29" s="218"/>
      <c r="BB29" s="218"/>
      <c r="BC29" s="218"/>
      <c r="BD29" s="218"/>
      <c r="BE29" s="218"/>
      <c r="BF29" s="218"/>
      <c r="BG29" s="219"/>
      <c r="BH29" s="217"/>
      <c r="BI29" s="218"/>
      <c r="BJ29" s="218"/>
      <c r="BK29" s="218"/>
      <c r="BL29" s="218"/>
      <c r="BM29" s="218"/>
      <c r="BN29" s="218"/>
      <c r="BO29" s="218"/>
      <c r="BP29" s="218"/>
      <c r="BQ29" s="218"/>
      <c r="BR29" s="218"/>
      <c r="BS29" s="219"/>
      <c r="BT29" s="217"/>
      <c r="BU29" s="218"/>
      <c r="BV29" s="218"/>
      <c r="BW29" s="218"/>
      <c r="BX29" s="218"/>
      <c r="BY29" s="218"/>
      <c r="BZ29" s="218"/>
      <c r="CA29" s="218"/>
      <c r="CB29" s="218"/>
      <c r="CC29" s="218"/>
      <c r="CD29" s="218"/>
      <c r="CE29" s="219"/>
      <c r="CF29" s="217"/>
      <c r="CG29" s="218"/>
      <c r="CH29" s="218"/>
      <c r="CI29" s="218"/>
      <c r="CJ29" s="218"/>
      <c r="CK29" s="218"/>
      <c r="CL29" s="218"/>
      <c r="CM29" s="218"/>
      <c r="CN29" s="218"/>
      <c r="CO29" s="218"/>
      <c r="CP29" s="218"/>
      <c r="CQ29" s="219"/>
      <c r="CR29" s="217"/>
      <c r="CS29" s="218"/>
      <c r="CT29" s="218"/>
      <c r="CU29" s="218"/>
      <c r="CV29" s="218"/>
      <c r="CW29" s="218"/>
      <c r="CX29" s="218"/>
      <c r="CY29" s="218"/>
      <c r="CZ29" s="218"/>
      <c r="DA29" s="218"/>
      <c r="DB29" s="218"/>
      <c r="DC29" s="219"/>
      <c r="DD29" s="217"/>
      <c r="DE29" s="218"/>
      <c r="DF29" s="218"/>
      <c r="DG29" s="218"/>
      <c r="DH29" s="218"/>
      <c r="DI29" s="218"/>
      <c r="DJ29" s="218"/>
      <c r="DK29" s="218"/>
      <c r="DL29" s="218"/>
      <c r="DM29" s="218"/>
      <c r="DN29" s="218"/>
      <c r="DO29" s="219"/>
      <c r="DP29" s="217"/>
      <c r="DQ29" s="218"/>
      <c r="DR29" s="218"/>
      <c r="DS29" s="218"/>
      <c r="DT29" s="218"/>
      <c r="DU29" s="218"/>
      <c r="DV29" s="218"/>
      <c r="DW29" s="218"/>
      <c r="DX29" s="218"/>
      <c r="DY29" s="218"/>
      <c r="DZ29" s="218"/>
      <c r="EA29" s="219"/>
      <c r="EB29" s="217"/>
      <c r="EC29" s="218"/>
      <c r="ED29" s="218"/>
      <c r="EE29" s="218"/>
      <c r="EF29" s="218"/>
      <c r="EG29" s="218"/>
      <c r="EH29" s="218"/>
      <c r="EI29" s="218"/>
      <c r="EJ29" s="218"/>
      <c r="EK29" s="218"/>
      <c r="EL29" s="218"/>
      <c r="EM29" s="219"/>
      <c r="EN29" s="217"/>
      <c r="EO29" s="218"/>
      <c r="EP29" s="218"/>
      <c r="EQ29" s="218"/>
      <c r="ER29" s="218"/>
      <c r="ES29" s="218"/>
      <c r="ET29" s="218"/>
      <c r="EU29" s="218"/>
      <c r="EV29" s="218"/>
      <c r="EW29" s="218"/>
      <c r="EX29" s="218"/>
      <c r="EY29" s="219"/>
      <c r="EZ29" s="217"/>
      <c r="FA29" s="218"/>
      <c r="FB29" s="218"/>
      <c r="FC29" s="218"/>
      <c r="FD29" s="218"/>
      <c r="FE29" s="218"/>
      <c r="FF29" s="218"/>
      <c r="FG29" s="218"/>
      <c r="FH29" s="218"/>
      <c r="FI29" s="218"/>
      <c r="FJ29" s="218"/>
      <c r="FK29" s="219"/>
      <c r="FL29" s="217"/>
      <c r="FM29" s="218"/>
      <c r="FN29" s="218"/>
      <c r="FO29" s="218"/>
      <c r="FP29" s="218"/>
      <c r="FQ29" s="218"/>
      <c r="FR29" s="218"/>
      <c r="FS29" s="218"/>
      <c r="FT29" s="218"/>
      <c r="FU29" s="218"/>
      <c r="FV29" s="218"/>
      <c r="FW29" s="219"/>
      <c r="FX29" s="217"/>
      <c r="FY29" s="218"/>
      <c r="FZ29" s="218"/>
      <c r="GA29" s="218"/>
      <c r="GB29" s="218"/>
      <c r="GC29" s="218"/>
      <c r="GD29" s="218"/>
      <c r="GE29" s="218"/>
      <c r="GF29" s="218"/>
      <c r="GG29" s="218"/>
      <c r="GH29" s="218"/>
      <c r="GI29" s="219"/>
      <c r="GJ29" s="217"/>
      <c r="GK29" s="218"/>
      <c r="GL29" s="218"/>
      <c r="GM29" s="218"/>
      <c r="GN29" s="218"/>
      <c r="GO29" s="218"/>
      <c r="GP29" s="218"/>
      <c r="GQ29" s="218"/>
      <c r="GR29" s="218"/>
      <c r="GS29" s="218"/>
      <c r="GT29" s="218"/>
      <c r="GU29" s="219"/>
      <c r="GV29" s="217"/>
      <c r="GW29" s="218"/>
      <c r="GX29" s="218"/>
      <c r="GY29" s="218"/>
      <c r="GZ29" s="218"/>
      <c r="HA29" s="218"/>
      <c r="HB29" s="218"/>
      <c r="HC29" s="218"/>
      <c r="HD29" s="218"/>
      <c r="HE29" s="218"/>
      <c r="HF29" s="218"/>
      <c r="HG29" s="219"/>
      <c r="HH29" s="217"/>
      <c r="HI29" s="218"/>
      <c r="HJ29" s="218"/>
      <c r="HK29" s="218"/>
      <c r="HL29" s="218"/>
      <c r="HM29" s="218"/>
      <c r="HN29" s="218"/>
      <c r="HO29" s="218"/>
      <c r="HP29" s="218"/>
      <c r="HQ29" s="218"/>
      <c r="HR29" s="218"/>
      <c r="HS29" s="219"/>
      <c r="HT29" s="217"/>
      <c r="HU29" s="218"/>
      <c r="HV29" s="218"/>
      <c r="HW29" s="218"/>
      <c r="HX29" s="218"/>
      <c r="HY29" s="218"/>
      <c r="HZ29" s="218"/>
      <c r="IA29" s="218"/>
      <c r="IB29" s="218"/>
      <c r="IC29" s="218"/>
      <c r="ID29" s="218"/>
      <c r="IE29" s="219"/>
      <c r="IF29" s="217"/>
      <c r="IG29" s="218"/>
      <c r="IH29" s="218"/>
      <c r="II29" s="218"/>
      <c r="IJ29" s="218"/>
      <c r="IK29" s="218"/>
      <c r="IL29" s="218"/>
      <c r="IM29" s="218"/>
      <c r="IN29" s="218"/>
      <c r="IO29" s="218"/>
      <c r="IP29" s="218"/>
      <c r="IQ29" s="219"/>
      <c r="IR29" s="217"/>
      <c r="IS29" s="218"/>
      <c r="IT29" s="218"/>
      <c r="IU29" s="218"/>
    </row>
    <row r="30" spans="1:255" s="40" customFormat="1" ht="143.25" customHeight="1">
      <c r="A30" s="128">
        <v>20</v>
      </c>
      <c r="B30" s="13" t="s">
        <v>189</v>
      </c>
      <c r="C30" s="13" t="s">
        <v>113</v>
      </c>
      <c r="D30" s="13" t="s">
        <v>190</v>
      </c>
      <c r="E30" s="107" t="s">
        <v>447</v>
      </c>
      <c r="F30" s="13" t="s">
        <v>191</v>
      </c>
      <c r="G30" s="13" t="s">
        <v>192</v>
      </c>
      <c r="H30" s="13" t="s">
        <v>383</v>
      </c>
      <c r="I30" s="13" t="s">
        <v>384</v>
      </c>
      <c r="J30" s="13" t="s">
        <v>385</v>
      </c>
      <c r="K30" s="111">
        <v>0</v>
      </c>
      <c r="L30" s="134" t="s">
        <v>405</v>
      </c>
    </row>
    <row r="31" spans="1:255" s="40" customFormat="1" ht="120" customHeight="1">
      <c r="A31" s="128">
        <v>21</v>
      </c>
      <c r="B31" s="13" t="s">
        <v>193</v>
      </c>
      <c r="C31" s="13" t="s">
        <v>113</v>
      </c>
      <c r="D31" s="13" t="s">
        <v>194</v>
      </c>
      <c r="E31" s="107" t="s">
        <v>447</v>
      </c>
      <c r="F31" s="13" t="s">
        <v>195</v>
      </c>
      <c r="G31" s="13" t="s">
        <v>196</v>
      </c>
      <c r="H31" s="13" t="s">
        <v>245</v>
      </c>
      <c r="I31" s="13" t="s">
        <v>197</v>
      </c>
      <c r="J31" s="13" t="s">
        <v>198</v>
      </c>
      <c r="K31" s="111">
        <v>0</v>
      </c>
      <c r="L31" s="134" t="s">
        <v>405</v>
      </c>
    </row>
    <row r="32" spans="1:255" s="42" customFormat="1" ht="132" hidden="1" customHeight="1">
      <c r="A32" s="138">
        <v>18</v>
      </c>
      <c r="B32" s="23" t="s">
        <v>246</v>
      </c>
      <c r="C32" s="18" t="s">
        <v>99</v>
      </c>
      <c r="D32" s="23" t="s">
        <v>247</v>
      </c>
      <c r="E32" s="41"/>
      <c r="F32" s="23" t="s">
        <v>138</v>
      </c>
      <c r="G32" s="23" t="s">
        <v>248</v>
      </c>
      <c r="H32" s="23" t="s">
        <v>114</v>
      </c>
      <c r="I32" s="23" t="s">
        <v>116</v>
      </c>
      <c r="J32" s="23" t="s">
        <v>115</v>
      </c>
      <c r="K32" s="81"/>
      <c r="L32" s="139"/>
    </row>
    <row r="33" spans="1:12" ht="18.75">
      <c r="A33" s="198" t="s">
        <v>75</v>
      </c>
      <c r="B33" s="199"/>
      <c r="C33" s="199"/>
      <c r="D33" s="199"/>
      <c r="E33" s="199"/>
      <c r="F33" s="199"/>
      <c r="G33" s="199"/>
      <c r="H33" s="56"/>
      <c r="I33" s="56"/>
      <c r="J33" s="56"/>
      <c r="K33" s="81"/>
      <c r="L33" s="140"/>
    </row>
    <row r="34" spans="1:12" s="40" customFormat="1" ht="105" customHeight="1">
      <c r="A34" s="137">
        <v>22</v>
      </c>
      <c r="B34" s="23" t="s">
        <v>92</v>
      </c>
      <c r="C34" s="18" t="s">
        <v>99</v>
      </c>
      <c r="D34" s="114"/>
      <c r="E34" s="115">
        <v>2504</v>
      </c>
      <c r="F34" s="18" t="s">
        <v>111</v>
      </c>
      <c r="G34" s="18" t="s">
        <v>244</v>
      </c>
      <c r="H34" s="18" t="s">
        <v>38</v>
      </c>
      <c r="I34" s="18" t="s">
        <v>376</v>
      </c>
      <c r="J34" s="18" t="s">
        <v>130</v>
      </c>
      <c r="K34" s="111">
        <v>1</v>
      </c>
      <c r="L34" s="134" t="s">
        <v>445</v>
      </c>
    </row>
    <row r="35" spans="1:12" s="6" customFormat="1" ht="79.5" customHeight="1">
      <c r="A35" s="131">
        <v>23</v>
      </c>
      <c r="B35" s="13" t="s">
        <v>55</v>
      </c>
      <c r="C35" s="18" t="s">
        <v>99</v>
      </c>
      <c r="D35" s="13" t="s">
        <v>182</v>
      </c>
      <c r="E35" s="107">
        <v>3</v>
      </c>
      <c r="F35" s="13" t="s">
        <v>57</v>
      </c>
      <c r="G35" s="13" t="s">
        <v>39</v>
      </c>
      <c r="H35" s="13" t="s">
        <v>373</v>
      </c>
      <c r="I35" s="13" t="s">
        <v>374</v>
      </c>
      <c r="J35" s="13" t="s">
        <v>375</v>
      </c>
      <c r="K35" s="111">
        <v>3</v>
      </c>
      <c r="L35" s="163" t="s">
        <v>449</v>
      </c>
    </row>
    <row r="36" spans="1:12" ht="18.75">
      <c r="A36" s="193" t="s">
        <v>5</v>
      </c>
      <c r="B36" s="194"/>
      <c r="C36" s="194"/>
      <c r="D36" s="194"/>
      <c r="E36" s="57"/>
      <c r="F36" s="57"/>
      <c r="G36" s="57"/>
      <c r="H36" s="57"/>
      <c r="I36" s="57"/>
      <c r="J36" s="57"/>
      <c r="K36" s="81"/>
      <c r="L36" s="141"/>
    </row>
    <row r="37" spans="1:12" ht="119.25" customHeight="1">
      <c r="A37" s="128">
        <v>24</v>
      </c>
      <c r="B37" s="13" t="s">
        <v>132</v>
      </c>
      <c r="C37" s="18" t="s">
        <v>99</v>
      </c>
      <c r="D37" s="116"/>
      <c r="E37" s="118">
        <v>11</v>
      </c>
      <c r="F37" s="16" t="s">
        <v>56</v>
      </c>
      <c r="G37" s="16" t="s">
        <v>15</v>
      </c>
      <c r="H37" s="16" t="s">
        <v>118</v>
      </c>
      <c r="I37" s="16" t="s">
        <v>37</v>
      </c>
      <c r="J37" s="16" t="s">
        <v>19</v>
      </c>
      <c r="K37" s="111">
        <v>3</v>
      </c>
      <c r="L37" s="164" t="s">
        <v>404</v>
      </c>
    </row>
    <row r="38" spans="1:12" s="50" customFormat="1" ht="179.25" customHeight="1">
      <c r="A38" s="128">
        <v>25</v>
      </c>
      <c r="B38" s="13" t="s">
        <v>21</v>
      </c>
      <c r="C38" s="18" t="s">
        <v>99</v>
      </c>
      <c r="D38" s="12" t="s">
        <v>119</v>
      </c>
      <c r="E38" s="104">
        <v>4</v>
      </c>
      <c r="F38" s="13" t="s">
        <v>65</v>
      </c>
      <c r="G38" s="13" t="s">
        <v>250</v>
      </c>
      <c r="H38" s="13" t="s">
        <v>386</v>
      </c>
      <c r="I38" s="13" t="s">
        <v>387</v>
      </c>
      <c r="J38" s="13" t="s">
        <v>388</v>
      </c>
      <c r="K38" s="176">
        <v>2</v>
      </c>
      <c r="L38" s="165" t="s">
        <v>403</v>
      </c>
    </row>
    <row r="39" spans="1:12" s="35" customFormat="1" ht="18.75">
      <c r="A39" s="142" t="s">
        <v>20</v>
      </c>
      <c r="B39" s="51"/>
      <c r="C39" s="51"/>
      <c r="D39" s="51"/>
      <c r="E39" s="51"/>
      <c r="F39" s="51"/>
      <c r="G39" s="51"/>
      <c r="H39" s="51"/>
      <c r="I39" s="51"/>
      <c r="J39" s="51"/>
      <c r="K39" s="81"/>
      <c r="L39" s="143"/>
    </row>
    <row r="40" spans="1:12" s="35" customFormat="1" ht="129" customHeight="1">
      <c r="A40" s="144">
        <v>26</v>
      </c>
      <c r="B40" s="13" t="s">
        <v>226</v>
      </c>
      <c r="C40" s="18" t="s">
        <v>99</v>
      </c>
      <c r="D40" s="117"/>
      <c r="E40" s="177" t="s">
        <v>464</v>
      </c>
      <c r="F40" s="19" t="s">
        <v>220</v>
      </c>
      <c r="G40" s="19" t="s">
        <v>251</v>
      </c>
      <c r="H40" s="19" t="s">
        <v>221</v>
      </c>
      <c r="I40" s="19" t="s">
        <v>222</v>
      </c>
      <c r="J40" s="19" t="s">
        <v>252</v>
      </c>
      <c r="K40" s="111">
        <v>2</v>
      </c>
      <c r="L40" s="164" t="s">
        <v>402</v>
      </c>
    </row>
    <row r="41" spans="1:12" ht="75">
      <c r="A41" s="144">
        <v>27</v>
      </c>
      <c r="B41" s="18" t="s">
        <v>47</v>
      </c>
      <c r="C41" s="18" t="s">
        <v>99</v>
      </c>
      <c r="D41" s="117"/>
      <c r="E41" s="118" t="s">
        <v>464</v>
      </c>
      <c r="F41" s="23" t="s">
        <v>136</v>
      </c>
      <c r="G41" s="19" t="s">
        <v>253</v>
      </c>
      <c r="H41" s="18" t="s">
        <v>135</v>
      </c>
      <c r="I41" s="18" t="s">
        <v>134</v>
      </c>
      <c r="J41" s="18" t="s">
        <v>133</v>
      </c>
      <c r="K41" s="111">
        <v>1</v>
      </c>
      <c r="L41" s="175" t="s">
        <v>450</v>
      </c>
    </row>
    <row r="42" spans="1:12" ht="18.75">
      <c r="A42" s="193" t="s">
        <v>36</v>
      </c>
      <c r="B42" s="194"/>
      <c r="C42" s="194"/>
      <c r="D42" s="194"/>
      <c r="E42" s="121"/>
      <c r="F42" s="121"/>
      <c r="G42" s="121"/>
      <c r="H42" s="121"/>
      <c r="I42" s="121"/>
      <c r="J42" s="121"/>
      <c r="K42" s="81"/>
      <c r="L42" s="141"/>
    </row>
    <row r="43" spans="1:12" ht="153" customHeight="1">
      <c r="A43" s="144">
        <v>28</v>
      </c>
      <c r="B43" s="17" t="s">
        <v>18</v>
      </c>
      <c r="C43" s="18" t="s">
        <v>99</v>
      </c>
      <c r="D43" s="119"/>
      <c r="E43" s="120" t="s">
        <v>464</v>
      </c>
      <c r="F43" s="12" t="s">
        <v>254</v>
      </c>
      <c r="G43" s="12" t="s">
        <v>67</v>
      </c>
      <c r="H43" s="13" t="s">
        <v>128</v>
      </c>
      <c r="I43" s="13" t="s">
        <v>255</v>
      </c>
      <c r="J43" s="13" t="s">
        <v>256</v>
      </c>
      <c r="K43" s="111">
        <v>2</v>
      </c>
      <c r="L43" s="162" t="s">
        <v>434</v>
      </c>
    </row>
    <row r="44" spans="1:12" s="6" customFormat="1" ht="108.75" customHeight="1">
      <c r="A44" s="144">
        <v>29</v>
      </c>
      <c r="B44" s="17" t="s">
        <v>48</v>
      </c>
      <c r="C44" s="18" t="s">
        <v>99</v>
      </c>
      <c r="D44" s="119"/>
      <c r="E44" s="120" t="s">
        <v>464</v>
      </c>
      <c r="F44" s="22" t="s">
        <v>51</v>
      </c>
      <c r="G44" s="22" t="s">
        <v>227</v>
      </c>
      <c r="H44" s="13" t="s">
        <v>125</v>
      </c>
      <c r="I44" s="13" t="s">
        <v>126</v>
      </c>
      <c r="J44" s="13" t="s">
        <v>124</v>
      </c>
      <c r="K44" s="111">
        <v>2</v>
      </c>
      <c r="L44" s="163" t="s">
        <v>401</v>
      </c>
    </row>
    <row r="45" spans="1:12" ht="144.75" customHeight="1">
      <c r="A45" s="144">
        <v>30</v>
      </c>
      <c r="B45" s="13" t="s">
        <v>137</v>
      </c>
      <c r="C45" s="18" t="s">
        <v>99</v>
      </c>
      <c r="D45" s="119"/>
      <c r="E45" s="120" t="s">
        <v>464</v>
      </c>
      <c r="F45" s="13" t="s">
        <v>53</v>
      </c>
      <c r="G45" s="22" t="s">
        <v>257</v>
      </c>
      <c r="H45" s="13" t="s">
        <v>199</v>
      </c>
      <c r="I45" s="13" t="s">
        <v>127</v>
      </c>
      <c r="J45" s="13" t="s">
        <v>258</v>
      </c>
      <c r="K45" s="111">
        <v>3</v>
      </c>
      <c r="L45" s="162" t="s">
        <v>400</v>
      </c>
    </row>
    <row r="46" spans="1:12" ht="123" customHeight="1">
      <c r="A46" s="144">
        <v>31</v>
      </c>
      <c r="B46" s="13" t="s">
        <v>16</v>
      </c>
      <c r="C46" s="18" t="s">
        <v>99</v>
      </c>
      <c r="D46" s="119"/>
      <c r="E46" s="120">
        <v>4</v>
      </c>
      <c r="F46" s="12" t="s">
        <v>120</v>
      </c>
      <c r="G46" s="22" t="s">
        <v>259</v>
      </c>
      <c r="H46" s="22" t="s">
        <v>58</v>
      </c>
      <c r="I46" s="22" t="s">
        <v>59</v>
      </c>
      <c r="J46" s="22" t="s">
        <v>60</v>
      </c>
      <c r="K46" s="111">
        <v>2</v>
      </c>
      <c r="L46" s="162" t="s">
        <v>399</v>
      </c>
    </row>
    <row r="47" spans="1:12" ht="91.5" customHeight="1">
      <c r="A47" s="144">
        <v>32</v>
      </c>
      <c r="B47" s="21" t="s">
        <v>54</v>
      </c>
      <c r="C47" s="18" t="s">
        <v>99</v>
      </c>
      <c r="D47" s="119"/>
      <c r="E47" s="120" t="s">
        <v>464</v>
      </c>
      <c r="F47" s="13" t="s">
        <v>49</v>
      </c>
      <c r="G47" s="12" t="s">
        <v>61</v>
      </c>
      <c r="H47" s="13" t="s">
        <v>260</v>
      </c>
      <c r="I47" s="13" t="s">
        <v>261</v>
      </c>
      <c r="J47" s="13" t="s">
        <v>262</v>
      </c>
      <c r="K47" s="111">
        <v>3</v>
      </c>
      <c r="L47" s="161" t="s">
        <v>398</v>
      </c>
    </row>
    <row r="48" spans="1:12" ht="18.75">
      <c r="A48" s="145"/>
      <c r="B48" s="75" t="s">
        <v>77</v>
      </c>
      <c r="C48" s="75"/>
      <c r="D48" s="75"/>
      <c r="E48" s="75"/>
      <c r="F48" s="58"/>
      <c r="G48" s="58"/>
      <c r="H48" s="58"/>
      <c r="I48" s="182" t="s">
        <v>79</v>
      </c>
      <c r="J48" s="182"/>
      <c r="K48" s="79">
        <f>K31+K30+K29+K34+K28+K26+K35+K25+K24+K23+K22+K21+K20+K19+K18+K16+K15+K14+K13+K12+K11+K10+K9</f>
        <v>50</v>
      </c>
      <c r="L48" s="146"/>
    </row>
    <row r="49" spans="1:12" ht="18.75">
      <c r="A49" s="145"/>
      <c r="B49" s="75" t="s">
        <v>78</v>
      </c>
      <c r="C49" s="75"/>
      <c r="D49" s="75"/>
      <c r="E49" s="75"/>
      <c r="F49" s="58"/>
      <c r="G49" s="58"/>
      <c r="H49" s="58"/>
      <c r="I49" s="182" t="s">
        <v>80</v>
      </c>
      <c r="J49" s="182"/>
      <c r="K49" s="79">
        <f>K47+K46+K45+K44+K43+K41+K40+K38+K37</f>
        <v>20</v>
      </c>
      <c r="L49" s="146"/>
    </row>
    <row r="50" spans="1:12" ht="24" thickBot="1">
      <c r="A50" s="147"/>
      <c r="B50" s="178" t="s">
        <v>71</v>
      </c>
      <c r="C50" s="178"/>
      <c r="D50" s="178"/>
      <c r="E50" s="178"/>
      <c r="F50" s="178"/>
      <c r="G50" s="178"/>
      <c r="H50" s="178"/>
      <c r="I50" s="178"/>
      <c r="J50" s="178"/>
      <c r="K50" s="149">
        <f>K49+K48</f>
        <v>70</v>
      </c>
      <c r="L50" s="148"/>
    </row>
    <row r="57" spans="1:12" ht="21.75" customHeight="1"/>
  </sheetData>
  <sheetProtection password="EDD3" sheet="1" formatCells="0" formatColumns="0" formatRows="0" selectLockedCells="1"/>
  <mergeCells count="45">
    <mergeCell ref="IR29:IU29"/>
    <mergeCell ref="EZ29:FK29"/>
    <mergeCell ref="FL29:FW29"/>
    <mergeCell ref="FX29:GI29"/>
    <mergeCell ref="GJ29:GU29"/>
    <mergeCell ref="GV29:HG29"/>
    <mergeCell ref="HH29:HS29"/>
    <mergeCell ref="HT29:IE29"/>
    <mergeCell ref="IF29:IQ29"/>
    <mergeCell ref="EN29:EY29"/>
    <mergeCell ref="M29:W29"/>
    <mergeCell ref="X29:AI29"/>
    <mergeCell ref="AJ29:AU29"/>
    <mergeCell ref="AV29:BG29"/>
    <mergeCell ref="BH29:BS29"/>
    <mergeCell ref="BT29:CE29"/>
    <mergeCell ref="CF29:CQ29"/>
    <mergeCell ref="CR29:DC29"/>
    <mergeCell ref="DD29:DO29"/>
    <mergeCell ref="DP29:EA29"/>
    <mergeCell ref="EB29:EM29"/>
    <mergeCell ref="A2:E2"/>
    <mergeCell ref="F2:G2"/>
    <mergeCell ref="H2:J2"/>
    <mergeCell ref="A1:L1"/>
    <mergeCell ref="A4:A5"/>
    <mergeCell ref="H4:J4"/>
    <mergeCell ref="A3:L3"/>
    <mergeCell ref="B4:B5"/>
    <mergeCell ref="E4:E5"/>
    <mergeCell ref="C4:C5"/>
    <mergeCell ref="F4:F5"/>
    <mergeCell ref="L4:L6"/>
    <mergeCell ref="B50:J50"/>
    <mergeCell ref="K4:K6"/>
    <mergeCell ref="I49:J49"/>
    <mergeCell ref="I48:J48"/>
    <mergeCell ref="A17:L17"/>
    <mergeCell ref="G4:G5"/>
    <mergeCell ref="A8:G8"/>
    <mergeCell ref="A7:L7"/>
    <mergeCell ref="A42:D42"/>
    <mergeCell ref="A27:L27"/>
    <mergeCell ref="A33:G33"/>
    <mergeCell ref="A36:D36"/>
  </mergeCells>
  <printOptions horizontalCentered="1"/>
  <pageMargins left="0.19685039370078741" right="0.19685039370078741" top="0.19685039370078741" bottom="0.19685039370078741" header="0" footer="0"/>
  <pageSetup paperSize="9" scale="23" orientation="landscape" r:id="rId1"/>
  <headerFooter scaleWithDoc="0" alignWithMargins="0"/>
  <rowBreaks count="1" manualBreakCount="1">
    <brk id="18" max="254"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G22"/>
  <sheetViews>
    <sheetView view="pageBreakPreview" zoomScale="84" zoomScaleNormal="80" zoomScaleSheetLayoutView="84" workbookViewId="0">
      <selection activeCell="F2" sqref="F2:G2"/>
    </sheetView>
  </sheetViews>
  <sheetFormatPr defaultRowHeight="15"/>
  <cols>
    <col min="1" max="1" width="7.7109375" customWidth="1"/>
    <col min="2" max="2" width="42.85546875" customWidth="1"/>
    <col min="3" max="3" width="40.28515625" customWidth="1"/>
    <col min="4" max="4" width="25.5703125" customWidth="1"/>
    <col min="5" max="5" width="18.28515625" style="1" customWidth="1"/>
    <col min="6" max="6" width="28.7109375" style="1" customWidth="1"/>
    <col min="7" max="7" width="19.7109375" style="1" customWidth="1"/>
  </cols>
  <sheetData>
    <row r="1" spans="1:7" ht="20.25">
      <c r="A1" s="223" t="s">
        <v>304</v>
      </c>
      <c r="B1" s="223"/>
      <c r="C1" s="223"/>
      <c r="D1" s="223"/>
      <c r="E1" s="223"/>
      <c r="F1" s="223"/>
      <c r="G1" s="223"/>
    </row>
    <row r="2" spans="1:7" s="84" customFormat="1" ht="18.75">
      <c r="A2" s="229" t="s">
        <v>468</v>
      </c>
      <c r="B2" s="229"/>
      <c r="C2" s="229"/>
      <c r="D2" s="228" t="s">
        <v>469</v>
      </c>
      <c r="E2" s="228"/>
      <c r="F2" s="228" t="s">
        <v>470</v>
      </c>
      <c r="G2" s="228"/>
    </row>
    <row r="3" spans="1:7" ht="22.5">
      <c r="A3" s="224" t="s">
        <v>34</v>
      </c>
      <c r="B3" s="224"/>
      <c r="C3" s="224"/>
      <c r="D3" s="224"/>
      <c r="E3" s="224"/>
      <c r="F3" s="224"/>
      <c r="G3" s="224"/>
    </row>
    <row r="4" spans="1:7" ht="18.75" customHeight="1">
      <c r="A4" s="225" t="s">
        <v>6</v>
      </c>
      <c r="B4" s="225" t="s">
        <v>0</v>
      </c>
      <c r="C4" s="226" t="s">
        <v>35</v>
      </c>
      <c r="D4" s="227" t="s">
        <v>87</v>
      </c>
      <c r="E4" s="227" t="s">
        <v>272</v>
      </c>
      <c r="F4" s="227" t="s">
        <v>121</v>
      </c>
      <c r="G4" s="227" t="s">
        <v>3</v>
      </c>
    </row>
    <row r="5" spans="1:7" ht="18.75" customHeight="1">
      <c r="A5" s="225"/>
      <c r="B5" s="225"/>
      <c r="C5" s="226"/>
      <c r="D5" s="227"/>
      <c r="E5" s="227"/>
      <c r="F5" s="227"/>
      <c r="G5" s="227"/>
    </row>
    <row r="6" spans="1:7" ht="168.75">
      <c r="A6" s="14">
        <v>1</v>
      </c>
      <c r="B6" s="59" t="s">
        <v>40</v>
      </c>
      <c r="C6" s="60" t="s">
        <v>52</v>
      </c>
      <c r="D6" s="16" t="s">
        <v>207</v>
      </c>
      <c r="E6" s="98">
        <v>1</v>
      </c>
      <c r="F6" s="168" t="s">
        <v>409</v>
      </c>
      <c r="G6" s="100" t="s">
        <v>410</v>
      </c>
    </row>
    <row r="7" spans="1:7" ht="168.75">
      <c r="A7" s="14">
        <v>2</v>
      </c>
      <c r="B7" s="61" t="s">
        <v>228</v>
      </c>
      <c r="C7" s="62" t="s">
        <v>229</v>
      </c>
      <c r="D7" s="16" t="s">
        <v>90</v>
      </c>
      <c r="E7" s="98">
        <v>1</v>
      </c>
      <c r="F7" s="169" t="s">
        <v>409</v>
      </c>
      <c r="G7" s="100" t="s">
        <v>410</v>
      </c>
    </row>
    <row r="8" spans="1:7" ht="150">
      <c r="A8" s="14">
        <v>3</v>
      </c>
      <c r="B8" s="61" t="s">
        <v>389</v>
      </c>
      <c r="C8" s="62" t="s">
        <v>390</v>
      </c>
      <c r="D8" s="16" t="s">
        <v>208</v>
      </c>
      <c r="E8" s="98">
        <v>1</v>
      </c>
      <c r="F8" s="99" t="s">
        <v>411</v>
      </c>
      <c r="G8" s="100" t="s">
        <v>410</v>
      </c>
    </row>
    <row r="9" spans="1:7" ht="93.75">
      <c r="A9" s="14">
        <v>4</v>
      </c>
      <c r="B9" s="63" t="s">
        <v>209</v>
      </c>
      <c r="C9" s="64" t="s">
        <v>210</v>
      </c>
      <c r="D9" s="19" t="s">
        <v>89</v>
      </c>
      <c r="E9" s="98">
        <v>1</v>
      </c>
      <c r="F9" s="169" t="s">
        <v>442</v>
      </c>
      <c r="G9" s="172" t="s">
        <v>441</v>
      </c>
    </row>
    <row r="10" spans="1:7" ht="93.75">
      <c r="A10" s="14">
        <v>5</v>
      </c>
      <c r="B10" s="59" t="s">
        <v>391</v>
      </c>
      <c r="C10" s="60" t="s">
        <v>392</v>
      </c>
      <c r="D10" s="19" t="s">
        <v>89</v>
      </c>
      <c r="E10" s="98">
        <v>1</v>
      </c>
      <c r="F10" s="169" t="s">
        <v>412</v>
      </c>
      <c r="G10" s="100" t="s">
        <v>410</v>
      </c>
    </row>
    <row r="11" spans="1:7" ht="93.75">
      <c r="A11" s="14">
        <v>6</v>
      </c>
      <c r="B11" s="65" t="s">
        <v>141</v>
      </c>
      <c r="C11" s="19" t="s">
        <v>393</v>
      </c>
      <c r="D11" s="19" t="s">
        <v>89</v>
      </c>
      <c r="E11" s="98">
        <v>1</v>
      </c>
      <c r="F11" s="170" t="s">
        <v>413</v>
      </c>
      <c r="G11" s="100" t="s">
        <v>410</v>
      </c>
    </row>
    <row r="12" spans="1:7" ht="93" customHeight="1">
      <c r="A12" s="14">
        <v>7</v>
      </c>
      <c r="B12" s="59" t="s">
        <v>41</v>
      </c>
      <c r="C12" s="60" t="s">
        <v>211</v>
      </c>
      <c r="D12" s="19" t="s">
        <v>89</v>
      </c>
      <c r="E12" s="98">
        <v>1</v>
      </c>
      <c r="F12" s="169" t="s">
        <v>414</v>
      </c>
      <c r="G12" s="100" t="s">
        <v>410</v>
      </c>
    </row>
    <row r="13" spans="1:7" ht="131.25">
      <c r="A13" s="39">
        <v>8</v>
      </c>
      <c r="B13" s="65" t="s">
        <v>142</v>
      </c>
      <c r="C13" s="64" t="s">
        <v>269</v>
      </c>
      <c r="D13" s="19" t="s">
        <v>88</v>
      </c>
      <c r="E13" s="98">
        <v>1</v>
      </c>
      <c r="F13" s="169" t="s">
        <v>415</v>
      </c>
      <c r="G13" s="100" t="s">
        <v>410</v>
      </c>
    </row>
    <row r="14" spans="1:7" ht="60">
      <c r="A14" s="14">
        <v>9</v>
      </c>
      <c r="B14" s="59" t="s">
        <v>42</v>
      </c>
      <c r="C14" s="60" t="s">
        <v>270</v>
      </c>
      <c r="D14" s="16" t="s">
        <v>208</v>
      </c>
      <c r="E14" s="98">
        <v>1</v>
      </c>
      <c r="F14" s="169" t="s">
        <v>416</v>
      </c>
      <c r="G14" s="100" t="s">
        <v>410</v>
      </c>
    </row>
    <row r="15" spans="1:7" ht="195">
      <c r="A15" s="39">
        <v>10</v>
      </c>
      <c r="B15" s="65" t="s">
        <v>85</v>
      </c>
      <c r="C15" s="64" t="s">
        <v>86</v>
      </c>
      <c r="D15" s="19" t="s">
        <v>212</v>
      </c>
      <c r="E15" s="98">
        <v>1</v>
      </c>
      <c r="F15" s="169" t="s">
        <v>417</v>
      </c>
      <c r="G15" s="100" t="s">
        <v>410</v>
      </c>
    </row>
    <row r="16" spans="1:7" ht="105">
      <c r="A16" s="14">
        <v>11</v>
      </c>
      <c r="B16" s="66" t="s">
        <v>213</v>
      </c>
      <c r="C16" s="64" t="s">
        <v>43</v>
      </c>
      <c r="D16" s="19" t="s">
        <v>230</v>
      </c>
      <c r="E16" s="98">
        <v>1</v>
      </c>
      <c r="F16" s="169" t="s">
        <v>418</v>
      </c>
      <c r="G16" s="100" t="s">
        <v>410</v>
      </c>
    </row>
    <row r="17" spans="1:7" ht="180">
      <c r="A17" s="39">
        <v>12</v>
      </c>
      <c r="B17" s="23" t="s">
        <v>218</v>
      </c>
      <c r="C17" s="64" t="s">
        <v>219</v>
      </c>
      <c r="D17" s="19" t="s">
        <v>214</v>
      </c>
      <c r="E17" s="98">
        <v>1</v>
      </c>
      <c r="F17" s="169" t="s">
        <v>419</v>
      </c>
      <c r="G17" s="100" t="s">
        <v>410</v>
      </c>
    </row>
    <row r="18" spans="1:7" ht="205.5">
      <c r="A18" s="14">
        <v>13</v>
      </c>
      <c r="B18" s="67" t="s">
        <v>143</v>
      </c>
      <c r="C18" s="60" t="s">
        <v>215</v>
      </c>
      <c r="D18" s="16" t="s">
        <v>216</v>
      </c>
      <c r="E18" s="101">
        <v>1</v>
      </c>
      <c r="F18" s="171" t="s">
        <v>421</v>
      </c>
      <c r="G18" s="102"/>
    </row>
    <row r="19" spans="1:7" ht="126.75">
      <c r="A19" s="14">
        <v>14</v>
      </c>
      <c r="B19" s="65" t="s">
        <v>44</v>
      </c>
      <c r="C19" s="68" t="s">
        <v>45</v>
      </c>
      <c r="D19" s="19" t="s">
        <v>217</v>
      </c>
      <c r="E19" s="101">
        <v>1</v>
      </c>
      <c r="F19" s="171" t="s">
        <v>420</v>
      </c>
      <c r="G19" s="100" t="s">
        <v>410</v>
      </c>
    </row>
    <row r="20" spans="1:7" ht="18.75">
      <c r="A20" s="222" t="s">
        <v>27</v>
      </c>
      <c r="B20" s="222"/>
      <c r="C20" s="69"/>
      <c r="D20" s="69"/>
      <c r="E20" s="70">
        <f>E19+E18+E17+E16+E15+E14+E13+E12+E11+E10+E9+E8+E7+E6</f>
        <v>14</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A20:B20"/>
    <mergeCell ref="A1:G1"/>
    <mergeCell ref="A3:G3"/>
    <mergeCell ref="A4:A5"/>
    <mergeCell ref="B4:B5"/>
    <mergeCell ref="C4:C5"/>
    <mergeCell ref="E4:E5"/>
    <mergeCell ref="D2:E2"/>
    <mergeCell ref="A2:C2"/>
    <mergeCell ref="F2:G2"/>
    <mergeCell ref="F4:F5"/>
    <mergeCell ref="G4:G5"/>
    <mergeCell ref="D4:D5"/>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dimension ref="A1:I20"/>
  <sheetViews>
    <sheetView view="pageBreakPreview" zoomScale="60" workbookViewId="0">
      <selection activeCell="F2" sqref="F2:I2"/>
    </sheetView>
  </sheetViews>
  <sheetFormatPr defaultRowHeight="15"/>
  <cols>
    <col min="1" max="1" width="6" customWidth="1"/>
    <col min="2" max="2" width="25.5703125" customWidth="1"/>
    <col min="3" max="3" width="38.5703125" customWidth="1"/>
    <col min="4" max="4" width="28.42578125" customWidth="1"/>
    <col min="5" max="5" width="33" customWidth="1"/>
    <col min="6" max="6" width="23.7109375" customWidth="1"/>
    <col min="7" max="7" width="18" customWidth="1"/>
    <col min="8" max="8" width="40.140625" customWidth="1"/>
    <col min="9" max="9" width="33.42578125" customWidth="1"/>
  </cols>
  <sheetData>
    <row r="1" spans="1:9" ht="23.25">
      <c r="A1" s="237" t="s">
        <v>302</v>
      </c>
      <c r="B1" s="237"/>
      <c r="C1" s="237"/>
      <c r="D1" s="237"/>
      <c r="E1" s="237"/>
      <c r="F1" s="237"/>
      <c r="G1" s="237"/>
      <c r="H1" s="237"/>
      <c r="I1" s="237"/>
    </row>
    <row r="2" spans="1:9" s="4" customFormat="1" ht="15.75">
      <c r="A2" s="230" t="s">
        <v>453</v>
      </c>
      <c r="B2" s="230"/>
      <c r="C2" s="230"/>
      <c r="D2" s="231" t="s">
        <v>454</v>
      </c>
      <c r="E2" s="231"/>
      <c r="F2" s="232" t="s">
        <v>452</v>
      </c>
      <c r="G2" s="233"/>
      <c r="H2" s="233"/>
      <c r="I2" s="234"/>
    </row>
    <row r="3" spans="1:9" ht="23.25">
      <c r="A3" s="238" t="s">
        <v>29</v>
      </c>
      <c r="B3" s="238"/>
      <c r="C3" s="238"/>
      <c r="D3" s="238"/>
      <c r="E3" s="238"/>
      <c r="F3" s="238"/>
      <c r="G3" s="238"/>
      <c r="H3" s="238"/>
      <c r="I3" s="238"/>
    </row>
    <row r="4" spans="1:9" ht="15" customHeight="1">
      <c r="A4" s="239" t="s">
        <v>6</v>
      </c>
      <c r="B4" s="239" t="s">
        <v>0</v>
      </c>
      <c r="C4" s="240" t="s">
        <v>307</v>
      </c>
      <c r="D4" s="240" t="s">
        <v>7</v>
      </c>
      <c r="E4" s="241" t="s">
        <v>144</v>
      </c>
      <c r="F4" s="242"/>
      <c r="G4" s="243" t="s">
        <v>93</v>
      </c>
      <c r="H4" s="243" t="s">
        <v>121</v>
      </c>
      <c r="I4" s="245" t="s">
        <v>3</v>
      </c>
    </row>
    <row r="5" spans="1:9" ht="106.5" customHeight="1">
      <c r="A5" s="239"/>
      <c r="B5" s="239"/>
      <c r="C5" s="240"/>
      <c r="D5" s="240"/>
      <c r="E5" s="92">
        <v>1</v>
      </c>
      <c r="F5" s="92">
        <v>0</v>
      </c>
      <c r="G5" s="244"/>
      <c r="H5" s="244"/>
      <c r="I5" s="246"/>
    </row>
    <row r="6" spans="1:9" ht="47.25">
      <c r="A6" s="86">
        <v>1</v>
      </c>
      <c r="B6" s="3" t="s">
        <v>28</v>
      </c>
      <c r="C6" s="3" t="s">
        <v>145</v>
      </c>
      <c r="D6" s="45" t="s">
        <v>146</v>
      </c>
      <c r="E6" s="44" t="s">
        <v>285</v>
      </c>
      <c r="F6" s="44" t="s">
        <v>147</v>
      </c>
      <c r="G6" s="93">
        <v>1</v>
      </c>
      <c r="H6" s="94" t="s">
        <v>422</v>
      </c>
      <c r="I6" s="95"/>
    </row>
    <row r="7" spans="1:9" ht="75">
      <c r="A7" s="86">
        <v>2</v>
      </c>
      <c r="B7" s="3" t="s">
        <v>148</v>
      </c>
      <c r="C7" s="3" t="s">
        <v>149</v>
      </c>
      <c r="D7" s="45" t="s">
        <v>150</v>
      </c>
      <c r="E7" s="44" t="s">
        <v>151</v>
      </c>
      <c r="F7" s="44" t="s">
        <v>152</v>
      </c>
      <c r="G7" s="93">
        <v>1</v>
      </c>
      <c r="H7" s="94" t="s">
        <v>423</v>
      </c>
      <c r="I7" s="95"/>
    </row>
    <row r="8" spans="1:9" ht="45">
      <c r="A8" s="86">
        <v>3</v>
      </c>
      <c r="B8" s="3" t="s">
        <v>22</v>
      </c>
      <c r="C8" s="44" t="s">
        <v>153</v>
      </c>
      <c r="D8" s="44" t="s">
        <v>154</v>
      </c>
      <c r="E8" s="44" t="s">
        <v>155</v>
      </c>
      <c r="F8" s="44" t="s">
        <v>156</v>
      </c>
      <c r="G8" s="93">
        <v>1</v>
      </c>
      <c r="H8" s="94" t="s">
        <v>424</v>
      </c>
      <c r="I8" s="95"/>
    </row>
    <row r="9" spans="1:9" ht="110.25">
      <c r="A9" s="86">
        <v>4</v>
      </c>
      <c r="B9" s="3" t="s">
        <v>286</v>
      </c>
      <c r="C9" s="44" t="s">
        <v>157</v>
      </c>
      <c r="D9" s="45" t="s">
        <v>158</v>
      </c>
      <c r="E9" s="44" t="s">
        <v>159</v>
      </c>
      <c r="F9" s="44" t="s">
        <v>160</v>
      </c>
      <c r="G9" s="93">
        <v>1</v>
      </c>
      <c r="H9" s="94" t="s">
        <v>425</v>
      </c>
      <c r="I9" s="95"/>
    </row>
    <row r="10" spans="1:9" ht="47.25">
      <c r="A10" s="86">
        <v>5</v>
      </c>
      <c r="B10" s="3" t="s">
        <v>30</v>
      </c>
      <c r="C10" s="45" t="s">
        <v>200</v>
      </c>
      <c r="D10" s="45" t="s">
        <v>161</v>
      </c>
      <c r="E10" s="44" t="s">
        <v>201</v>
      </c>
      <c r="F10" s="44" t="s">
        <v>287</v>
      </c>
      <c r="G10" s="93">
        <v>1</v>
      </c>
      <c r="H10" s="94" t="s">
        <v>426</v>
      </c>
      <c r="I10" s="95"/>
    </row>
    <row r="11" spans="1:9" ht="47.25">
      <c r="A11" s="86">
        <v>6</v>
      </c>
      <c r="B11" s="3" t="s">
        <v>31</v>
      </c>
      <c r="C11" s="45" t="s">
        <v>162</v>
      </c>
      <c r="D11" s="45" t="s">
        <v>163</v>
      </c>
      <c r="E11" s="44" t="s">
        <v>288</v>
      </c>
      <c r="F11" s="44" t="s">
        <v>164</v>
      </c>
      <c r="G11" s="93">
        <v>1</v>
      </c>
      <c r="H11" s="96" t="s">
        <v>427</v>
      </c>
      <c r="I11" s="95"/>
    </row>
    <row r="12" spans="1:9" ht="31.5">
      <c r="A12" s="86">
        <v>7</v>
      </c>
      <c r="B12" s="3" t="s">
        <v>46</v>
      </c>
      <c r="C12" s="44" t="s">
        <v>165</v>
      </c>
      <c r="D12" s="44" t="s">
        <v>166</v>
      </c>
      <c r="E12" s="44" t="s">
        <v>167</v>
      </c>
      <c r="F12" s="44" t="s">
        <v>168</v>
      </c>
      <c r="G12" s="93">
        <v>1</v>
      </c>
      <c r="H12" s="94" t="s">
        <v>428</v>
      </c>
      <c r="I12" s="95"/>
    </row>
    <row r="13" spans="1:9" ht="63">
      <c r="A13" s="86">
        <v>8</v>
      </c>
      <c r="B13" s="3" t="s">
        <v>32</v>
      </c>
      <c r="C13" s="45" t="s">
        <v>23</v>
      </c>
      <c r="D13" s="45" t="s">
        <v>24</v>
      </c>
      <c r="E13" s="44" t="s">
        <v>169</v>
      </c>
      <c r="F13" s="44" t="s">
        <v>170</v>
      </c>
      <c r="G13" s="93">
        <v>1</v>
      </c>
      <c r="H13" s="94" t="s">
        <v>429</v>
      </c>
      <c r="I13" s="95"/>
    </row>
    <row r="14" spans="1:9" ht="63">
      <c r="A14" s="86">
        <v>9</v>
      </c>
      <c r="B14" s="3" t="s">
        <v>33</v>
      </c>
      <c r="C14" s="45" t="s">
        <v>25</v>
      </c>
      <c r="D14" s="45" t="s">
        <v>26</v>
      </c>
      <c r="E14" s="44" t="s">
        <v>171</v>
      </c>
      <c r="F14" s="44" t="s">
        <v>172</v>
      </c>
      <c r="G14" s="93">
        <v>1</v>
      </c>
      <c r="H14" s="94" t="s">
        <v>430</v>
      </c>
      <c r="I14" s="95"/>
    </row>
    <row r="15" spans="1:9" ht="63">
      <c r="A15" s="86">
        <v>10</v>
      </c>
      <c r="B15" s="3" t="s">
        <v>289</v>
      </c>
      <c r="C15" s="45" t="s">
        <v>290</v>
      </c>
      <c r="D15" s="44" t="s">
        <v>291</v>
      </c>
      <c r="E15" s="44" t="s">
        <v>173</v>
      </c>
      <c r="F15" s="44" t="s">
        <v>174</v>
      </c>
      <c r="G15" s="93">
        <v>1</v>
      </c>
      <c r="H15" s="94" t="s">
        <v>438</v>
      </c>
      <c r="I15" s="95"/>
    </row>
    <row r="16" spans="1:9" ht="45">
      <c r="A16" s="86">
        <v>11</v>
      </c>
      <c r="B16" s="3" t="s">
        <v>91</v>
      </c>
      <c r="C16" s="45" t="s">
        <v>175</v>
      </c>
      <c r="D16" s="44" t="s">
        <v>176</v>
      </c>
      <c r="E16" s="44" t="s">
        <v>292</v>
      </c>
      <c r="F16" s="44" t="s">
        <v>177</v>
      </c>
      <c r="G16" s="93">
        <v>1</v>
      </c>
      <c r="H16" s="94" t="s">
        <v>439</v>
      </c>
      <c r="I16" s="95"/>
    </row>
    <row r="17" spans="1:9" ht="60">
      <c r="A17" s="87">
        <v>12</v>
      </c>
      <c r="B17" s="3" t="s">
        <v>178</v>
      </c>
      <c r="C17" s="45" t="s">
        <v>202</v>
      </c>
      <c r="D17" s="44" t="s">
        <v>203</v>
      </c>
      <c r="E17" s="44" t="s">
        <v>204</v>
      </c>
      <c r="F17" s="88" t="s">
        <v>293</v>
      </c>
      <c r="G17" s="93">
        <v>1</v>
      </c>
      <c r="H17" s="94" t="s">
        <v>440</v>
      </c>
      <c r="I17" s="95"/>
    </row>
    <row r="18" spans="1:9" ht="47.25">
      <c r="A18" s="89">
        <v>13</v>
      </c>
      <c r="B18" s="90" t="s">
        <v>205</v>
      </c>
      <c r="C18" s="90" t="s">
        <v>294</v>
      </c>
      <c r="D18" s="90" t="s">
        <v>295</v>
      </c>
      <c r="E18" s="91" t="s">
        <v>296</v>
      </c>
      <c r="F18" s="90" t="s">
        <v>206</v>
      </c>
      <c r="G18" s="93">
        <v>1</v>
      </c>
      <c r="H18" s="97"/>
      <c r="I18" s="97"/>
    </row>
    <row r="19" spans="1:9" ht="22.5" customHeight="1">
      <c r="A19" s="235" t="s">
        <v>27</v>
      </c>
      <c r="B19" s="236"/>
      <c r="C19" s="9"/>
      <c r="D19" s="9"/>
      <c r="E19" s="9"/>
      <c r="F19" s="9"/>
      <c r="G19" s="71">
        <f>G18+G17+G16+G15+G14+G13+G12+G11+G10+G9+G8+G7+G6</f>
        <v>13</v>
      </c>
      <c r="H19" s="9"/>
      <c r="I19" s="9"/>
    </row>
    <row r="20" spans="1:9">
      <c r="A20" s="1"/>
      <c r="B20" s="1"/>
      <c r="C20" s="1"/>
      <c r="D20" s="1"/>
      <c r="E20" s="1"/>
      <c r="F20" s="1"/>
      <c r="G20" s="1"/>
      <c r="H20" s="1"/>
      <c r="I20" s="1"/>
    </row>
  </sheetData>
  <sheetProtection password="EDD3" sheet="1" formatCells="0" formatColumns="0" formatRows="0" selectLockedCells="1"/>
  <mergeCells count="14">
    <mergeCell ref="A2:C2"/>
    <mergeCell ref="D2:E2"/>
    <mergeCell ref="F2:I2"/>
    <mergeCell ref="A19:B19"/>
    <mergeCell ref="A1:I1"/>
    <mergeCell ref="A3:I3"/>
    <mergeCell ref="A4:A5"/>
    <mergeCell ref="B4:B5"/>
    <mergeCell ref="C4:C5"/>
    <mergeCell ref="D4:D5"/>
    <mergeCell ref="E4:F4"/>
    <mergeCell ref="G4:G5"/>
    <mergeCell ref="H4:H5"/>
    <mergeCell ref="I4:I5"/>
  </mergeCells>
  <printOptions horizontalCentered="1"/>
  <pageMargins left="0.25" right="0.25" top="0.75" bottom="0.75" header="0.3" footer="0.3"/>
  <pageSetup scale="35" orientation="portrait" r:id="rId1"/>
</worksheet>
</file>

<file path=xl/worksheets/sheet4.xml><?xml version="1.0" encoding="utf-8"?>
<worksheet xmlns="http://schemas.openxmlformats.org/spreadsheetml/2006/main" xmlns:r="http://schemas.openxmlformats.org/officeDocument/2006/relationships">
  <dimension ref="A1:H18"/>
  <sheetViews>
    <sheetView tabSelected="1" workbookViewId="0">
      <selection activeCell="G10" sqref="G10:H10"/>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s>
  <sheetData>
    <row r="1" spans="1:8" s="1" customFormat="1">
      <c r="A1" s="264" t="s">
        <v>283</v>
      </c>
      <c r="B1" s="264"/>
      <c r="C1" s="264"/>
      <c r="D1" s="264"/>
      <c r="E1" s="264"/>
      <c r="F1" s="264"/>
      <c r="G1" s="264"/>
      <c r="H1" s="264"/>
    </row>
    <row r="2" spans="1:8" s="83" customFormat="1" ht="12.75">
      <c r="A2" s="269" t="s">
        <v>299</v>
      </c>
      <c r="B2" s="269"/>
      <c r="C2" s="269"/>
      <c r="D2" s="270" t="s">
        <v>300</v>
      </c>
      <c r="E2" s="270"/>
      <c r="F2" s="262" t="s">
        <v>301</v>
      </c>
      <c r="G2" s="262"/>
      <c r="H2" s="262"/>
    </row>
    <row r="3" spans="1:8" ht="15" customHeight="1">
      <c r="A3" s="263" t="s">
        <v>72</v>
      </c>
      <c r="B3" s="263"/>
      <c r="C3" s="263"/>
      <c r="D3" s="263"/>
      <c r="E3" s="263"/>
      <c r="F3" s="263"/>
      <c r="G3" s="263"/>
      <c r="H3" s="263"/>
    </row>
    <row r="4" spans="1:8" s="1" customFormat="1" ht="43.5" customHeight="1">
      <c r="A4" s="24" t="s">
        <v>276</v>
      </c>
      <c r="B4" s="24" t="s">
        <v>63</v>
      </c>
      <c r="C4" s="24" t="s">
        <v>69</v>
      </c>
      <c r="D4" s="24" t="s">
        <v>64</v>
      </c>
      <c r="E4" s="24" t="s">
        <v>275</v>
      </c>
      <c r="F4" s="252" t="s">
        <v>274</v>
      </c>
      <c r="G4" s="265"/>
      <c r="H4" s="253"/>
    </row>
    <row r="5" spans="1:8" s="1" customFormat="1" ht="15.75">
      <c r="A5" s="266" t="s">
        <v>68</v>
      </c>
      <c r="B5" s="267"/>
      <c r="C5" s="267"/>
      <c r="D5" s="267"/>
      <c r="E5" s="267"/>
      <c r="F5" s="267"/>
      <c r="G5" s="267"/>
      <c r="H5" s="268"/>
    </row>
    <row r="6" spans="1:8" s="1" customFormat="1" ht="15" customHeight="1">
      <c r="A6" s="24">
        <v>1</v>
      </c>
      <c r="B6" s="27" t="s">
        <v>34</v>
      </c>
      <c r="C6" s="24">
        <v>14</v>
      </c>
      <c r="D6" s="24">
        <v>14</v>
      </c>
      <c r="E6" s="24">
        <v>11</v>
      </c>
      <c r="F6" s="249">
        <v>78.599999999999994</v>
      </c>
      <c r="G6" s="250"/>
      <c r="H6" s="251"/>
    </row>
    <row r="7" spans="1:8" s="1" customFormat="1">
      <c r="A7" s="24">
        <v>2</v>
      </c>
      <c r="B7" s="27" t="s">
        <v>62</v>
      </c>
      <c r="C7" s="24">
        <v>13</v>
      </c>
      <c r="D7" s="24">
        <v>13</v>
      </c>
      <c r="E7" s="24">
        <v>9</v>
      </c>
      <c r="F7" s="249">
        <v>69.2</v>
      </c>
      <c r="G7" s="250"/>
      <c r="H7" s="251"/>
    </row>
    <row r="8" spans="1:8" ht="15" customHeight="1">
      <c r="A8" s="256" t="s">
        <v>308</v>
      </c>
      <c r="B8" s="257"/>
      <c r="C8" s="257"/>
      <c r="D8" s="257"/>
      <c r="E8" s="257"/>
      <c r="F8" s="257"/>
      <c r="G8" s="257"/>
      <c r="H8" s="258"/>
    </row>
    <row r="9" spans="1:8" s="1" customFormat="1" ht="31.5" customHeight="1">
      <c r="A9" s="24"/>
      <c r="B9" s="24" t="s">
        <v>63</v>
      </c>
      <c r="C9" s="24" t="s">
        <v>64</v>
      </c>
      <c r="D9" s="24" t="s">
        <v>82</v>
      </c>
      <c r="E9" s="24" t="s">
        <v>83</v>
      </c>
      <c r="F9" s="24" t="s">
        <v>273</v>
      </c>
      <c r="G9" s="252" t="s">
        <v>3</v>
      </c>
      <c r="H9" s="253"/>
    </row>
    <row r="10" spans="1:8" s="1" customFormat="1">
      <c r="A10" s="24">
        <v>1</v>
      </c>
      <c r="B10" s="27" t="s">
        <v>34</v>
      </c>
      <c r="C10" s="24">
        <v>14</v>
      </c>
      <c r="D10" s="24">
        <f>'Org capacity'!E20</f>
        <v>14</v>
      </c>
      <c r="E10" s="30">
        <f>D10/C10*100</f>
        <v>100</v>
      </c>
      <c r="F10" s="124" t="s">
        <v>437</v>
      </c>
      <c r="G10" s="254"/>
      <c r="H10" s="255"/>
    </row>
    <row r="11" spans="1:8" s="1" customFormat="1">
      <c r="A11" s="24">
        <v>2</v>
      </c>
      <c r="B11" s="27" t="s">
        <v>62</v>
      </c>
      <c r="C11" s="24">
        <v>13</v>
      </c>
      <c r="D11" s="24">
        <f>'Finance '!G19</f>
        <v>13</v>
      </c>
      <c r="E11" s="30">
        <f>D11/C11*100</f>
        <v>100</v>
      </c>
      <c r="F11" s="124" t="s">
        <v>437</v>
      </c>
      <c r="G11" s="254"/>
      <c r="H11" s="255"/>
    </row>
    <row r="12" spans="1:8" ht="15" customHeight="1">
      <c r="A12" s="256" t="s">
        <v>305</v>
      </c>
      <c r="B12" s="257"/>
      <c r="C12" s="257"/>
      <c r="D12" s="257"/>
      <c r="E12" s="257"/>
      <c r="F12" s="257"/>
      <c r="G12" s="257"/>
      <c r="H12" s="258"/>
    </row>
    <row r="13" spans="1:8">
      <c r="A13" s="259" t="s">
        <v>84</v>
      </c>
      <c r="B13" s="260"/>
      <c r="C13" s="260"/>
      <c r="D13" s="260"/>
      <c r="E13" s="260"/>
      <c r="F13" s="260"/>
      <c r="G13" s="260"/>
      <c r="H13" s="261"/>
    </row>
    <row r="14" spans="1:8" ht="45">
      <c r="A14" s="72" t="s">
        <v>276</v>
      </c>
      <c r="B14" s="72" t="s">
        <v>63</v>
      </c>
      <c r="C14" s="72" t="s">
        <v>278</v>
      </c>
      <c r="D14" s="72" t="s">
        <v>64</v>
      </c>
      <c r="E14" s="72" t="s">
        <v>281</v>
      </c>
      <c r="F14" s="72" t="s">
        <v>279</v>
      </c>
      <c r="G14" s="72" t="s">
        <v>282</v>
      </c>
      <c r="H14" s="72" t="s">
        <v>280</v>
      </c>
    </row>
    <row r="15" spans="1:8" ht="15.75">
      <c r="A15" s="123">
        <v>1</v>
      </c>
      <c r="B15" s="73" t="s">
        <v>81</v>
      </c>
      <c r="C15" s="73">
        <v>18</v>
      </c>
      <c r="D15" s="73">
        <f>C15*3</f>
        <v>54</v>
      </c>
      <c r="E15" s="73">
        <f>D15*80/100</f>
        <v>43.2</v>
      </c>
      <c r="F15" s="80">
        <f>'Programme delivery'!K48</f>
        <v>50</v>
      </c>
      <c r="G15" s="74">
        <f>'Programme delivery'!K48*80%</f>
        <v>40</v>
      </c>
      <c r="H15" s="82">
        <f>G15/E15*100</f>
        <v>92.592592592592581</v>
      </c>
    </row>
    <row r="16" spans="1:8" ht="15.75">
      <c r="A16" s="123">
        <v>2</v>
      </c>
      <c r="B16" s="73" t="s">
        <v>76</v>
      </c>
      <c r="C16" s="73">
        <v>9</v>
      </c>
      <c r="D16" s="73">
        <f>C16*3</f>
        <v>27</v>
      </c>
      <c r="E16" s="73">
        <f>D16*50/100</f>
        <v>13.5</v>
      </c>
      <c r="F16" s="80">
        <f>'Programme delivery'!K49</f>
        <v>20</v>
      </c>
      <c r="G16" s="74">
        <f>'Programme delivery'!K49*50%</f>
        <v>10</v>
      </c>
      <c r="H16" s="82">
        <f>G16/E16*100</f>
        <v>74.074074074074076</v>
      </c>
    </row>
    <row r="17" spans="1:8" ht="15.75">
      <c r="A17" s="264" t="s">
        <v>71</v>
      </c>
      <c r="B17" s="264"/>
      <c r="C17" s="73">
        <f>SUM(C15:C16)</f>
        <v>27</v>
      </c>
      <c r="D17" s="73">
        <f>SUM(D15:D16)</f>
        <v>81</v>
      </c>
      <c r="E17" s="73">
        <f>SUM(E15:E16)</f>
        <v>56.7</v>
      </c>
      <c r="F17" s="73">
        <f>SUM(F15:F16)</f>
        <v>70</v>
      </c>
      <c r="G17" s="73">
        <f>SUM(G15:G16)</f>
        <v>50</v>
      </c>
      <c r="H17" s="82">
        <f>G17/E17*100</f>
        <v>88.183421516754848</v>
      </c>
    </row>
    <row r="18" spans="1:8">
      <c r="A18" s="248" t="s">
        <v>396</v>
      </c>
      <c r="B18" s="248"/>
      <c r="C18" s="248"/>
      <c r="D18" s="248"/>
      <c r="E18" s="247"/>
      <c r="F18" s="247"/>
      <c r="G18" s="247"/>
      <c r="H18" s="247"/>
    </row>
  </sheetData>
  <sheetProtection password="EDD3" sheet="1" formatCells="0" formatColumns="0" formatRows="0" selectLockedCells="1"/>
  <mergeCells count="18">
    <mergeCell ref="F2:H2"/>
    <mergeCell ref="A3:H3"/>
    <mergeCell ref="A17:B17"/>
    <mergeCell ref="A1:H1"/>
    <mergeCell ref="F4:H4"/>
    <mergeCell ref="A5:H5"/>
    <mergeCell ref="F6:H6"/>
    <mergeCell ref="A2:C2"/>
    <mergeCell ref="D2:E2"/>
    <mergeCell ref="E18:H18"/>
    <mergeCell ref="A18:D18"/>
    <mergeCell ref="F7:H7"/>
    <mergeCell ref="G9:H9"/>
    <mergeCell ref="G10:H10"/>
    <mergeCell ref="G11:H11"/>
    <mergeCell ref="A12:H12"/>
    <mergeCell ref="A13:H13"/>
    <mergeCell ref="A8:H8"/>
  </mergeCells>
  <conditionalFormatting sqref="F10:F11">
    <cfRule type="cellIs" dxfId="0" priority="4" stopIfTrue="1" operator="greaterThan">
      <formula>69.99</formula>
    </cfRule>
  </conditionalFormatting>
  <pageMargins left="0.7" right="0.7" top="0.75" bottom="0.75" header="0.3" footer="0.3"/>
  <pageSetup scale="90" orientation="portrait" r:id="rId1"/>
</worksheet>
</file>

<file path=xl/worksheets/sheet5.xml><?xml version="1.0" encoding="utf-8"?>
<worksheet xmlns="http://schemas.openxmlformats.org/spreadsheetml/2006/main" xmlns:r="http://schemas.openxmlformats.org/officeDocument/2006/relationships">
  <dimension ref="A1:H17"/>
  <sheetViews>
    <sheetView view="pageBreakPreview" zoomScaleSheetLayoutView="100" workbookViewId="0">
      <selection activeCell="F10" sqref="F10"/>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87" t="s">
        <v>309</v>
      </c>
      <c r="B1" s="288"/>
      <c r="C1" s="288"/>
      <c r="D1" s="288"/>
      <c r="E1" s="288"/>
      <c r="F1" s="288"/>
      <c r="G1" s="288"/>
      <c r="H1" s="289"/>
    </row>
    <row r="2" spans="1:8" ht="15" customHeight="1">
      <c r="A2" s="290" t="s">
        <v>299</v>
      </c>
      <c r="B2" s="291"/>
      <c r="C2" s="291"/>
      <c r="D2" s="292" t="s">
        <v>300</v>
      </c>
      <c r="E2" s="292"/>
      <c r="F2" s="293" t="s">
        <v>301</v>
      </c>
      <c r="G2" s="294"/>
      <c r="H2" s="295"/>
    </row>
    <row r="3" spans="1:8" ht="20.25" customHeight="1">
      <c r="A3" s="296" t="s">
        <v>72</v>
      </c>
      <c r="B3" s="297"/>
      <c r="C3" s="297"/>
      <c r="D3" s="297"/>
      <c r="E3" s="297"/>
      <c r="F3" s="297"/>
      <c r="G3" s="297"/>
      <c r="H3" s="298"/>
    </row>
    <row r="4" spans="1:8" ht="30" customHeight="1">
      <c r="A4" s="151" t="s">
        <v>276</v>
      </c>
      <c r="B4" s="160" t="s">
        <v>63</v>
      </c>
      <c r="C4" s="160" t="s">
        <v>69</v>
      </c>
      <c r="D4" s="160" t="s">
        <v>64</v>
      </c>
      <c r="E4" s="160" t="s">
        <v>275</v>
      </c>
      <c r="F4" s="285" t="s">
        <v>274</v>
      </c>
      <c r="G4" s="285"/>
      <c r="H4" s="286"/>
    </row>
    <row r="5" spans="1:8" ht="15" customHeight="1">
      <c r="A5" s="280" t="s">
        <v>68</v>
      </c>
      <c r="B5" s="281"/>
      <c r="C5" s="281"/>
      <c r="D5" s="281"/>
      <c r="E5" s="281"/>
      <c r="F5" s="281"/>
      <c r="G5" s="281"/>
      <c r="H5" s="282"/>
    </row>
    <row r="6" spans="1:8" ht="15" customHeight="1">
      <c r="A6" s="151">
        <v>1</v>
      </c>
      <c r="B6" s="27" t="s">
        <v>34</v>
      </c>
      <c r="C6" s="160">
        <v>14</v>
      </c>
      <c r="D6" s="160">
        <v>14</v>
      </c>
      <c r="E6" s="160">
        <v>11</v>
      </c>
      <c r="F6" s="283" t="s">
        <v>394</v>
      </c>
      <c r="G6" s="283"/>
      <c r="H6" s="284"/>
    </row>
    <row r="7" spans="1:8">
      <c r="A7" s="151">
        <v>2</v>
      </c>
      <c r="B7" s="27" t="s">
        <v>62</v>
      </c>
      <c r="C7" s="160">
        <v>13</v>
      </c>
      <c r="D7" s="160">
        <v>13</v>
      </c>
      <c r="E7" s="160">
        <v>9</v>
      </c>
      <c r="F7" s="283" t="s">
        <v>395</v>
      </c>
      <c r="G7" s="283"/>
      <c r="H7" s="284"/>
    </row>
    <row r="8" spans="1:8" ht="15.75" customHeight="1">
      <c r="A8" s="273" t="s">
        <v>308</v>
      </c>
      <c r="B8" s="263"/>
      <c r="C8" s="263"/>
      <c r="D8" s="263"/>
      <c r="E8" s="263"/>
      <c r="F8" s="263"/>
      <c r="G8" s="263"/>
      <c r="H8" s="274"/>
    </row>
    <row r="9" spans="1:8" ht="30">
      <c r="A9" s="151"/>
      <c r="B9" s="160" t="s">
        <v>63</v>
      </c>
      <c r="C9" s="160" t="s">
        <v>64</v>
      </c>
      <c r="D9" s="160" t="s">
        <v>82</v>
      </c>
      <c r="E9" s="160" t="s">
        <v>83</v>
      </c>
      <c r="F9" s="158" t="s">
        <v>273</v>
      </c>
      <c r="G9" s="285" t="s">
        <v>3</v>
      </c>
      <c r="H9" s="286"/>
    </row>
    <row r="10" spans="1:8" ht="18.75" customHeight="1">
      <c r="A10" s="151">
        <v>1</v>
      </c>
      <c r="B10" s="27" t="s">
        <v>34</v>
      </c>
      <c r="C10" s="160">
        <v>14</v>
      </c>
      <c r="D10" s="160">
        <f>'Org capacity'!E20</f>
        <v>14</v>
      </c>
      <c r="E10" s="30">
        <f>D10/C10*100</f>
        <v>100</v>
      </c>
      <c r="F10" s="159"/>
      <c r="G10" s="271"/>
      <c r="H10" s="272"/>
    </row>
    <row r="11" spans="1:8">
      <c r="A11" s="151">
        <v>2</v>
      </c>
      <c r="B11" s="27" t="s">
        <v>62</v>
      </c>
      <c r="C11" s="160">
        <v>13</v>
      </c>
      <c r="D11" s="160">
        <f>'Finance '!G19</f>
        <v>13</v>
      </c>
      <c r="E11" s="30">
        <f>D11/C11*100</f>
        <v>100</v>
      </c>
      <c r="F11" s="159"/>
      <c r="G11" s="271"/>
      <c r="H11" s="272"/>
    </row>
    <row r="12" spans="1:8" ht="15" customHeight="1">
      <c r="A12" s="273" t="s">
        <v>305</v>
      </c>
      <c r="B12" s="263"/>
      <c r="C12" s="263"/>
      <c r="D12" s="263"/>
      <c r="E12" s="263"/>
      <c r="F12" s="263"/>
      <c r="G12" s="263"/>
      <c r="H12" s="274"/>
    </row>
    <row r="13" spans="1:8">
      <c r="A13" s="275" t="s">
        <v>84</v>
      </c>
      <c r="B13" s="276"/>
      <c r="C13" s="276"/>
      <c r="D13" s="276"/>
      <c r="E13" s="276"/>
      <c r="F13" s="276"/>
      <c r="G13" s="276"/>
      <c r="H13" s="277"/>
    </row>
    <row r="14" spans="1:8" ht="45">
      <c r="A14" s="152" t="s">
        <v>276</v>
      </c>
      <c r="B14" s="72" t="s">
        <v>63</v>
      </c>
      <c r="C14" s="72" t="s">
        <v>278</v>
      </c>
      <c r="D14" s="72" t="s">
        <v>64</v>
      </c>
      <c r="E14" s="72" t="s">
        <v>281</v>
      </c>
      <c r="F14" s="72" t="s">
        <v>279</v>
      </c>
      <c r="G14" s="72" t="s">
        <v>282</v>
      </c>
      <c r="H14" s="153" t="s">
        <v>280</v>
      </c>
    </row>
    <row r="15" spans="1:8" ht="15.75">
      <c r="A15" s="154">
        <v>1</v>
      </c>
      <c r="B15" s="73" t="s">
        <v>81</v>
      </c>
      <c r="C15" s="73">
        <v>20</v>
      </c>
      <c r="D15" s="73">
        <f>C15*3</f>
        <v>60</v>
      </c>
      <c r="E15" s="73">
        <f>D15*80/100</f>
        <v>48</v>
      </c>
      <c r="F15" s="80">
        <f>'Programme delivery'!K48</f>
        <v>50</v>
      </c>
      <c r="G15" s="74">
        <f>'Programme delivery'!K48*80%</f>
        <v>40</v>
      </c>
      <c r="H15" s="155">
        <f>G15/E15*100</f>
        <v>83.333333333333343</v>
      </c>
    </row>
    <row r="16" spans="1:8" ht="15.75">
      <c r="A16" s="154">
        <v>2</v>
      </c>
      <c r="B16" s="73" t="s">
        <v>76</v>
      </c>
      <c r="C16" s="73">
        <v>9</v>
      </c>
      <c r="D16" s="73">
        <f>C16*3</f>
        <v>27</v>
      </c>
      <c r="E16" s="73">
        <f>D16*50/100</f>
        <v>13.5</v>
      </c>
      <c r="F16" s="80">
        <f>'Programme delivery'!K49</f>
        <v>20</v>
      </c>
      <c r="G16" s="74">
        <f>'Programme delivery'!K49*50%</f>
        <v>10</v>
      </c>
      <c r="H16" s="155">
        <f>G16/E16*100</f>
        <v>74.074074074074076</v>
      </c>
    </row>
    <row r="17" spans="1:8" ht="16.5" thickBot="1">
      <c r="A17" s="278" t="s">
        <v>71</v>
      </c>
      <c r="B17" s="279"/>
      <c r="C17" s="156">
        <f>SUM(C15:C16)</f>
        <v>29</v>
      </c>
      <c r="D17" s="156">
        <f>SUM(D15:D16)</f>
        <v>87</v>
      </c>
      <c r="E17" s="156">
        <f>SUM(E15:E16)</f>
        <v>61.5</v>
      </c>
      <c r="F17" s="156">
        <f>SUM(F15:F16)</f>
        <v>70</v>
      </c>
      <c r="G17" s="156">
        <f>SUM(G15:G16)</f>
        <v>50</v>
      </c>
      <c r="H17" s="157">
        <f>G17/E17*100</f>
        <v>81.300813008130078</v>
      </c>
    </row>
  </sheetData>
  <sheetProtection password="EDD3" sheet="1" formatCells="0" formatColumns="0" formatRows="0" selectLockedCells="1"/>
  <mergeCells count="16">
    <mergeCell ref="F4:H4"/>
    <mergeCell ref="A1:H1"/>
    <mergeCell ref="A2:C2"/>
    <mergeCell ref="D2:E2"/>
    <mergeCell ref="F2:H2"/>
    <mergeCell ref="A3:H3"/>
    <mergeCell ref="G11:H11"/>
    <mergeCell ref="A12:H12"/>
    <mergeCell ref="A13:H13"/>
    <mergeCell ref="A17:B17"/>
    <mergeCell ref="A5:H5"/>
    <mergeCell ref="F6:H6"/>
    <mergeCell ref="F7:H7"/>
    <mergeCell ref="A8:H8"/>
    <mergeCell ref="G9:H9"/>
    <mergeCell ref="G10:H10"/>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dimension ref="A1:H17"/>
  <sheetViews>
    <sheetView view="pageBreakPreview" zoomScaleSheetLayoutView="100" workbookViewId="0">
      <selection activeCell="F11" sqref="F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87" t="s">
        <v>397</v>
      </c>
      <c r="B1" s="288"/>
      <c r="C1" s="288"/>
      <c r="D1" s="288"/>
      <c r="E1" s="288"/>
      <c r="F1" s="288"/>
      <c r="G1" s="288"/>
      <c r="H1" s="289"/>
    </row>
    <row r="2" spans="1:8" ht="15" customHeight="1">
      <c r="A2" s="290" t="s">
        <v>299</v>
      </c>
      <c r="B2" s="291"/>
      <c r="C2" s="291"/>
      <c r="D2" s="292" t="s">
        <v>300</v>
      </c>
      <c r="E2" s="292"/>
      <c r="F2" s="293" t="s">
        <v>301</v>
      </c>
      <c r="G2" s="294"/>
      <c r="H2" s="295"/>
    </row>
    <row r="3" spans="1:8" ht="20.25" customHeight="1">
      <c r="A3" s="296" t="s">
        <v>72</v>
      </c>
      <c r="B3" s="297"/>
      <c r="C3" s="297"/>
      <c r="D3" s="297"/>
      <c r="E3" s="297"/>
      <c r="F3" s="297"/>
      <c r="G3" s="297"/>
      <c r="H3" s="298"/>
    </row>
    <row r="4" spans="1:8" ht="30" customHeight="1">
      <c r="A4" s="151" t="s">
        <v>276</v>
      </c>
      <c r="B4" s="150" t="s">
        <v>63</v>
      </c>
      <c r="C4" s="150" t="s">
        <v>69</v>
      </c>
      <c r="D4" s="150" t="s">
        <v>64</v>
      </c>
      <c r="E4" s="150" t="s">
        <v>275</v>
      </c>
      <c r="F4" s="285" t="s">
        <v>274</v>
      </c>
      <c r="G4" s="285"/>
      <c r="H4" s="286"/>
    </row>
    <row r="5" spans="1:8" ht="15" customHeight="1">
      <c r="A5" s="280" t="s">
        <v>68</v>
      </c>
      <c r="B5" s="281"/>
      <c r="C5" s="281"/>
      <c r="D5" s="281"/>
      <c r="E5" s="281"/>
      <c r="F5" s="281"/>
      <c r="G5" s="281"/>
      <c r="H5" s="282"/>
    </row>
    <row r="6" spans="1:8" ht="15" customHeight="1">
      <c r="A6" s="151">
        <v>1</v>
      </c>
      <c r="B6" s="27" t="s">
        <v>34</v>
      </c>
      <c r="C6" s="150">
        <v>14</v>
      </c>
      <c r="D6" s="150">
        <v>14</v>
      </c>
      <c r="E6" s="150">
        <v>11</v>
      </c>
      <c r="F6" s="283" t="s">
        <v>394</v>
      </c>
      <c r="G6" s="283"/>
      <c r="H6" s="284"/>
    </row>
    <row r="7" spans="1:8">
      <c r="A7" s="151">
        <v>2</v>
      </c>
      <c r="B7" s="27" t="s">
        <v>62</v>
      </c>
      <c r="C7" s="150">
        <v>13</v>
      </c>
      <c r="D7" s="150">
        <v>13</v>
      </c>
      <c r="E7" s="150">
        <v>9</v>
      </c>
      <c r="F7" s="283" t="s">
        <v>395</v>
      </c>
      <c r="G7" s="283"/>
      <c r="H7" s="284"/>
    </row>
    <row r="8" spans="1:8" ht="15.75" customHeight="1">
      <c r="A8" s="273" t="s">
        <v>308</v>
      </c>
      <c r="B8" s="263"/>
      <c r="C8" s="263"/>
      <c r="D8" s="263"/>
      <c r="E8" s="263"/>
      <c r="F8" s="263"/>
      <c r="G8" s="263"/>
      <c r="H8" s="274"/>
    </row>
    <row r="9" spans="1:8" ht="30">
      <c r="A9" s="151"/>
      <c r="B9" s="150" t="s">
        <v>63</v>
      </c>
      <c r="C9" s="150" t="s">
        <v>64</v>
      </c>
      <c r="D9" s="150" t="s">
        <v>82</v>
      </c>
      <c r="E9" s="150" t="s">
        <v>83</v>
      </c>
      <c r="F9" s="158" t="s">
        <v>273</v>
      </c>
      <c r="G9" s="285" t="s">
        <v>3</v>
      </c>
      <c r="H9" s="286"/>
    </row>
    <row r="10" spans="1:8" ht="18.75" customHeight="1">
      <c r="A10" s="151">
        <v>1</v>
      </c>
      <c r="B10" s="27" t="s">
        <v>34</v>
      </c>
      <c r="C10" s="150">
        <v>14</v>
      </c>
      <c r="D10" s="150">
        <f>'Org capacity'!E20</f>
        <v>14</v>
      </c>
      <c r="E10" s="30">
        <f>D10/C10*100</f>
        <v>100</v>
      </c>
      <c r="F10" s="159" t="s">
        <v>437</v>
      </c>
      <c r="G10" s="271"/>
      <c r="H10" s="272"/>
    </row>
    <row r="11" spans="1:8">
      <c r="A11" s="151">
        <v>2</v>
      </c>
      <c r="B11" s="27" t="s">
        <v>62</v>
      </c>
      <c r="C11" s="150">
        <v>13</v>
      </c>
      <c r="D11" s="150">
        <f>'Finance '!G19</f>
        <v>13</v>
      </c>
      <c r="E11" s="30">
        <f>D11/C11*100</f>
        <v>100</v>
      </c>
      <c r="F11" s="159" t="s">
        <v>437</v>
      </c>
      <c r="G11" s="271"/>
      <c r="H11" s="272"/>
    </row>
    <row r="12" spans="1:8" ht="15" customHeight="1">
      <c r="A12" s="273" t="s">
        <v>305</v>
      </c>
      <c r="B12" s="263"/>
      <c r="C12" s="263"/>
      <c r="D12" s="263"/>
      <c r="E12" s="263"/>
      <c r="F12" s="263"/>
      <c r="G12" s="263"/>
      <c r="H12" s="274"/>
    </row>
    <row r="13" spans="1:8">
      <c r="A13" s="275" t="s">
        <v>84</v>
      </c>
      <c r="B13" s="276"/>
      <c r="C13" s="276"/>
      <c r="D13" s="276"/>
      <c r="E13" s="276"/>
      <c r="F13" s="276"/>
      <c r="G13" s="276"/>
      <c r="H13" s="277"/>
    </row>
    <row r="14" spans="1:8" ht="45">
      <c r="A14" s="152" t="s">
        <v>276</v>
      </c>
      <c r="B14" s="72" t="s">
        <v>63</v>
      </c>
      <c r="C14" s="72" t="s">
        <v>278</v>
      </c>
      <c r="D14" s="72" t="s">
        <v>64</v>
      </c>
      <c r="E14" s="72" t="s">
        <v>281</v>
      </c>
      <c r="F14" s="72" t="s">
        <v>279</v>
      </c>
      <c r="G14" s="72" t="s">
        <v>282</v>
      </c>
      <c r="H14" s="153" t="s">
        <v>280</v>
      </c>
    </row>
    <row r="15" spans="1:8" ht="15.75">
      <c r="A15" s="154">
        <v>1</v>
      </c>
      <c r="B15" s="73" t="s">
        <v>81</v>
      </c>
      <c r="C15" s="73">
        <v>21</v>
      </c>
      <c r="D15" s="73">
        <f>C15*3</f>
        <v>63</v>
      </c>
      <c r="E15" s="73">
        <f>D15*80/100</f>
        <v>50.4</v>
      </c>
      <c r="F15" s="80">
        <f>'Programme delivery'!K48</f>
        <v>50</v>
      </c>
      <c r="G15" s="74">
        <f>'Programme delivery'!K48*80%</f>
        <v>40</v>
      </c>
      <c r="H15" s="155">
        <f>G15/E15*100</f>
        <v>79.365079365079367</v>
      </c>
    </row>
    <row r="16" spans="1:8" ht="15.75">
      <c r="A16" s="154">
        <v>2</v>
      </c>
      <c r="B16" s="73" t="s">
        <v>76</v>
      </c>
      <c r="C16" s="73">
        <v>11</v>
      </c>
      <c r="D16" s="73">
        <f>C16*3</f>
        <v>33</v>
      </c>
      <c r="E16" s="73">
        <f>D16*50/100</f>
        <v>16.5</v>
      </c>
      <c r="F16" s="80">
        <f>'Programme delivery'!K49</f>
        <v>20</v>
      </c>
      <c r="G16" s="74">
        <f>'Programme delivery'!K49*50%</f>
        <v>10</v>
      </c>
      <c r="H16" s="155">
        <f>G16/E16*100</f>
        <v>60.606060606060609</v>
      </c>
    </row>
    <row r="17" spans="1:8" ht="16.5" thickBot="1">
      <c r="A17" s="278" t="s">
        <v>71</v>
      </c>
      <c r="B17" s="279"/>
      <c r="C17" s="156">
        <f>SUM(C15:C16)</f>
        <v>32</v>
      </c>
      <c r="D17" s="156">
        <f>SUM(D15:D16)</f>
        <v>96</v>
      </c>
      <c r="E17" s="156">
        <f>SUM(E15:E16)</f>
        <v>66.900000000000006</v>
      </c>
      <c r="F17" s="156">
        <f>SUM(F15:F16)</f>
        <v>70</v>
      </c>
      <c r="G17" s="156">
        <f>SUM(G15:G16)</f>
        <v>50</v>
      </c>
      <c r="H17" s="157">
        <f>G17/E17*100</f>
        <v>74.738415545590428</v>
      </c>
    </row>
  </sheetData>
  <sheetProtection password="EDD3" sheet="1" formatCells="0" formatColumns="0" formatRows="0" selectLockedCells="1"/>
  <mergeCells count="16">
    <mergeCell ref="A17:B17"/>
    <mergeCell ref="A2:C2"/>
    <mergeCell ref="D2:E2"/>
    <mergeCell ref="F6:H6"/>
    <mergeCell ref="F7:H7"/>
    <mergeCell ref="A8:H8"/>
    <mergeCell ref="G9:H9"/>
    <mergeCell ref="F2:H2"/>
    <mergeCell ref="A1:H1"/>
    <mergeCell ref="G10:H10"/>
    <mergeCell ref="G11:H11"/>
    <mergeCell ref="A12:H12"/>
    <mergeCell ref="A13:H13"/>
    <mergeCell ref="A3:H3"/>
    <mergeCell ref="F4:H4"/>
    <mergeCell ref="A5:H5"/>
  </mergeCell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Programme delivery</vt:lpstr>
      <vt:lpstr>Org capacity</vt:lpstr>
      <vt:lpstr>Finance </vt:lpstr>
      <vt:lpstr>Scoring sheet FSW-MSM</vt:lpstr>
      <vt:lpstr>Scoring sheet-IDU (2)</vt:lpstr>
      <vt:lpstr>Scoring sheet-CC</vt:lpstr>
      <vt:lpstr>'Finance '!Print_Area</vt:lpstr>
      <vt:lpstr>'Org capacity'!Print_Area</vt:lpstr>
      <vt:lpstr>'Scoring sheet-CC'!Print_Area</vt:lpstr>
      <vt:lpstr>'Scoring sheet-IDU (2)'!Print_Area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2016-05-09T05:54:40Z</dcterms:modified>
</cp:coreProperties>
</file>