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345" windowWidth="14805" windowHeight="7770" activeTab="4"/>
  </bookViews>
  <sheets>
    <sheet name="Programme delivery" sheetId="9" r:id="rId1"/>
    <sheet name="Org capacity" sheetId="19" r:id="rId2"/>
    <sheet name="Finance " sheetId="18" r:id="rId3"/>
    <sheet name="Scoring sheet FSW-MSM" sheetId="16" r:id="rId4"/>
    <sheet name="Scoring sheet-IDU (2)" sheetId="21" r:id="rId5"/>
    <sheet name="Scoring sheet-CC" sheetId="20" r:id="rId6"/>
  </sheets>
  <definedNames>
    <definedName name="_xlnm._FilterDatabase" localSheetId="0" hidden="1">'Programme delivery'!$A$8:$N$46</definedName>
    <definedName name="_xlnm.Print_Area" localSheetId="2">'Finance '!$A$1:$I$19</definedName>
    <definedName name="_xlnm.Print_Area" localSheetId="1">'Org capacity'!$A$1:$G$20</definedName>
    <definedName name="_xlnm.Print_Area" localSheetId="5">'Scoring sheet-CC'!$A$1:$H$17</definedName>
    <definedName name="_xlnm.Print_Area" localSheetId="4">'Scoring sheet-IDU (2)'!$A$1:$H$17</definedName>
    <definedName name="_xlnm.Print_Titles" localSheetId="0">'Programme delivery'!$1:$5</definedName>
  </definedNames>
  <calcPr calcId="124519"/>
</workbook>
</file>

<file path=xl/calcChain.xml><?xml version="1.0" encoding="utf-8"?>
<calcChain xmlns="http://schemas.openxmlformats.org/spreadsheetml/2006/main">
  <c r="C17" i="21"/>
  <c r="D16"/>
  <c r="E16" s="1"/>
  <c r="E17" s="1"/>
  <c r="D15"/>
  <c r="D17"/>
  <c r="G19" i="18"/>
  <c r="D11" i="21"/>
  <c r="E11" s="1"/>
  <c r="C17" i="20"/>
  <c r="D16"/>
  <c r="E16" s="1"/>
  <c r="E17" s="1"/>
  <c r="D15"/>
  <c r="D17" s="1"/>
  <c r="K48" i="9"/>
  <c r="F15" i="20"/>
  <c r="K49" i="9"/>
  <c r="F16" i="20"/>
  <c r="E20" i="19"/>
  <c r="D10" i="20"/>
  <c r="E10" s="1"/>
  <c r="D16" i="16"/>
  <c r="E16" s="1"/>
  <c r="D15"/>
  <c r="C17"/>
  <c r="E15"/>
  <c r="D17"/>
  <c r="E15" i="20"/>
  <c r="E15" i="21"/>
  <c r="D10"/>
  <c r="E10" s="1"/>
  <c r="D10" i="16"/>
  <c r="E10" s="1"/>
  <c r="D11"/>
  <c r="E11" s="1"/>
  <c r="D11" i="20"/>
  <c r="E11" s="1"/>
  <c r="F16" i="21"/>
  <c r="G16" i="20"/>
  <c r="G16" i="21"/>
  <c r="F16" i="16"/>
  <c r="G16"/>
  <c r="H16" s="1"/>
  <c r="F17" i="20"/>
  <c r="K50" i="9"/>
  <c r="F15" i="16"/>
  <c r="F17" s="1"/>
  <c r="G15" i="20"/>
  <c r="F15" i="21"/>
  <c r="G15" i="16"/>
  <c r="H15" s="1"/>
  <c r="G15" i="21"/>
  <c r="G17" i="16"/>
  <c r="H15" i="20"/>
  <c r="H15" i="21"/>
  <c r="E17" i="16" l="1"/>
  <c r="H17" s="1"/>
  <c r="H16" i="21"/>
  <c r="G17"/>
  <c r="H17" s="1"/>
  <c r="F17"/>
  <c r="H16" i="20"/>
  <c r="G17"/>
  <c r="H17" s="1"/>
</calcChain>
</file>

<file path=xl/sharedStrings.xml><?xml version="1.0" encoding="utf-8"?>
<sst xmlns="http://schemas.openxmlformats.org/spreadsheetml/2006/main" count="587" uniqueCount="445">
  <si>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</si>
  <si>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</si>
  <si>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</si>
  <si>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</si>
  <si>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</si>
  <si>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</si>
  <si>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</si>
  <si>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</si>
  <si>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</si>
  <si>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</si>
  <si>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</si>
  <si>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</si>
  <si>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</si>
  <si>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</si>
  <si>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</si>
  <si>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</si>
  <si>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</si>
  <si>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</si>
  <si>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</si>
  <si>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</si>
  <si>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</si>
  <si>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</si>
  <si>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</si>
  <si>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</si>
  <si>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</si>
  <si>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</si>
  <si>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</si>
  <si>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</si>
  <si>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</si>
  <si>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</si>
  <si>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</si>
  <si>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</si>
  <si>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</si>
  <si>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</si>
  <si>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</si>
  <si>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Mean of verification/observations</t>
  </si>
  <si>
    <t>Community response to the Program Services</t>
  </si>
  <si>
    <t xml:space="preserve">Advocacy meeting  conducted at all levels as per plan without proper documentation and follow up </t>
  </si>
  <si>
    <t xml:space="preserve">Social Marketing of condoms carried out on need based. </t>
  </si>
  <si>
    <t>Verification of registers, general treatment register, referral slips/register</t>
  </si>
  <si>
    <t xml:space="preserve">All project staff and PE positions have been filled as per project proposal </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</si>
  <si>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</si>
  <si>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</si>
  <si>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</si>
  <si>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</si>
  <si>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</si>
  <si>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</si>
  <si>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Events held on regular basis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</si>
  <si>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</si>
  <si>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</si>
  <si>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</si>
  <si>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</si>
  <si>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</si>
  <si>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</si>
  <si>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</si>
  <si>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</si>
  <si>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</si>
  <si>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</si>
  <si>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</si>
  <si>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</si>
  <si>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</si>
  <si>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</si>
  <si>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</si>
  <si>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</si>
  <si>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</si>
  <si>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Set up of crisis management team at TI level, No. of cases right of violation  reported and solved within 24 hours</t>
  </si>
  <si>
    <t>Typology Applicable</t>
  </si>
  <si>
    <t>FGD with the 10-15 community members (suggested to conduct at the field).</t>
  </si>
  <si>
    <t>Stage1</t>
  </si>
  <si>
    <t>Maximum no. of indicators</t>
  </si>
  <si>
    <t>Program Delivery</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</si>
  <si>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</si>
  <si>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</si>
  <si>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</si>
  <si>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</si>
  <si>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</si>
  <si>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</si>
  <si>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</si>
  <si>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</si>
  <si>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</si>
  <si>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</si>
  <si>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</si>
  <si>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</si>
  <si>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</si>
  <si>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</si>
  <si>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</si>
  <si>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</si>
  <si>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</si>
  <si>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</si>
  <si>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</si>
  <si>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Institutional process</t>
  </si>
  <si>
    <t xml:space="preserve">Compliance to SACS directions </t>
  </si>
  <si>
    <t xml:space="preserve">Condoms distributed through social marketing </t>
  </si>
  <si>
    <t>Score   Resulted "0" for No "1" for Yes</t>
  </si>
  <si>
    <t>Individual HRGs tracked for   project services by peer educators</t>
  </si>
  <si>
    <t>Verify the master register of HRGs / line listing /weekly format B/B_1 of  the last one quarter. Meeting with PEs should be conducted.</t>
  </si>
  <si>
    <t>Interview with  ORWs and PEs. Verification of micro plans and outreach plans during hotspot meeting with target group.</t>
  </si>
  <si>
    <t>Outreach and micro plan in place but not in use. Individual HRGs are not tracked for RMC, ICTC, Syphilis testing.</t>
  </si>
  <si>
    <t>Outreach and micro plan in place and the same is used by ORW and counsellor/ANM in delivering the project services. Individual HRGs are also tracked for RMC, ICTC, Syphilis testing.</t>
  </si>
  <si>
    <t>FSW/MSM /IDU</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</si>
  <si>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</si>
  <si>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</si>
  <si>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</si>
  <si>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</si>
  <si>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</si>
  <si>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</si>
  <si>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</si>
  <si>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</si>
  <si>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</si>
  <si>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STI CMIS reports, Referral register, referral slips</t>
  </si>
  <si>
    <t>100 % of distribution against condom demand</t>
  </si>
  <si>
    <t xml:space="preserve">Condoms socially marketed by the project, an average of last 6 months to be taken. </t>
  </si>
  <si>
    <t>Individual HRG are getting Needle and Syringes as per N/S demand analysis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</si>
  <si>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</si>
  <si>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</si>
  <si>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</si>
  <si>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</si>
  <si>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</si>
  <si>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 xml:space="preserve">Advocacy meeting are  conducted on need based </t>
  </si>
  <si>
    <t>To be addressed 100 % cases</t>
  </si>
  <si>
    <t>Ability of the project to involve stakeholders like police, civic health service providers, social development sector officials in addressing the issues relating to project services</t>
  </si>
  <si>
    <t>Explanation for score</t>
  </si>
  <si>
    <t>100% of active population</t>
  </si>
  <si>
    <t>Verification of individual peer form "B/B_1" and ORW form "C". Verification to be done during hotspot visit</t>
  </si>
  <si>
    <t xml:space="preserve">100% of the participants are satisfied with the project services.  </t>
  </si>
  <si>
    <t>Between 50-80%  of the  participants are convinced with the project services</t>
  </si>
  <si>
    <t xml:space="preserve">Between 81 to belwo100% participants are satisfied with the project services. </t>
  </si>
  <si>
    <t xml:space="preserve">Between 81 to belwo100% respondents reported that they are getting the commodities as and when they demand.  </t>
  </si>
  <si>
    <t>Between 50-80% participants are not sure of confidentiality norms being adhered at the project level</t>
  </si>
  <si>
    <t>100 % of active population</t>
  </si>
  <si>
    <t xml:space="preserve">More than 15% of condom demand of the project met through social marketing  </t>
  </si>
  <si>
    <t>Verification of individual peer form "B_1" and ORW form "C". Verification to be done during hotspot visit</t>
  </si>
  <si>
    <t>Advocacy meeting with key stakeholders (health service providers, Police personnel, ICTC/ART centres, PRI, Social Welfare Dept., Gate Keepers,  etc.)</t>
  </si>
  <si>
    <t>More than 75%  of the registered HRGs attended /participated in the events</t>
  </si>
  <si>
    <t xml:space="preserve"> 51-75%of the registered  HRGs attended /participated in the events</t>
  </si>
  <si>
    <t>25-50% of the registered  HRGs attended /participated in the events</t>
  </si>
  <si>
    <t>No. of events organised during contract period with  25%-50% of the HRGs registered.</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</si>
  <si>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</si>
  <si>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</si>
  <si>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</si>
  <si>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</si>
  <si>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50% of the peer educators belong to the age group below 30 years or should match with the high /medium risk HRGs linelisted by the programme</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</si>
  <si>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</si>
  <si>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</si>
  <si>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</si>
  <si>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</si>
  <si>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</si>
  <si>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</si>
  <si>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</si>
  <si>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</si>
  <si>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</si>
  <si>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</si>
  <si>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</si>
  <si>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</si>
  <si>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</si>
  <si>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</si>
  <si>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</si>
  <si>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All payments made with proper bills and vouchers and are in place with proper approval.</t>
  </si>
  <si>
    <t>Verification of vouchers and bills</t>
  </si>
  <si>
    <t>Vouchers and bills are propoerly maintained and are all with approval.</t>
  </si>
  <si>
    <t>Inadeqaute and no approval from PD of the TI.</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</si>
  <si>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</si>
  <si>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</si>
  <si>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</si>
  <si>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</si>
  <si>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</si>
  <si>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</si>
  <si>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</si>
  <si>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</si>
  <si>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</si>
  <si>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</si>
  <si>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</si>
  <si>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</si>
  <si>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As per GMP</t>
  </si>
  <si>
    <t>Not followed and no genuine explanation for the relapse</t>
  </si>
  <si>
    <t xml:space="preserve">Whether NGO has complied to the audit observations </t>
  </si>
  <si>
    <t>Verify audit recommendation and action taken bassed on the report</t>
  </si>
  <si>
    <t>No action from NGO side</t>
  </si>
  <si>
    <t>Cash in hand</t>
  </si>
  <si>
    <t>100% of daily and medium-high volume injectors</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</si>
  <si>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</si>
  <si>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</si>
  <si>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</si>
  <si>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</si>
  <si>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</si>
  <si>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</si>
  <si>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Aseptic abscess management services established but available to limited clients for limited time</t>
  </si>
  <si>
    <t>Aseptic abscess management services established and available to most clients for extended time</t>
  </si>
  <si>
    <t>Aseptic abscess management services established and available to most clients for extended time + Abscess management by nurse and ORWs in the field</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</si>
  <si>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</si>
  <si>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</si>
  <si>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</si>
  <si>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</si>
  <si>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 xml:space="preserve">Safe Waste Disposal </t>
  </si>
  <si>
    <t>100 % of returned needles/syringes being disposed off safely</t>
  </si>
  <si>
    <t>Whether NACO waste disposal guidelines are being followed for the safe disposal of returned/collected needles/syringes</t>
  </si>
  <si>
    <t>Verification of PE &amp; ORW diary, DIC record, disposal register, photographs</t>
  </si>
  <si>
    <t>Waste Disposal mechanism in place but only collection and disinfection being done as per NACO guidelines</t>
  </si>
  <si>
    <t>Waste Disposal mechanism in place: collection, disinfection and final disposal being done as per NACO guidelines</t>
  </si>
  <si>
    <t>Between 50-80% participants sure of confidentiality norms being adhered at the project level</t>
  </si>
  <si>
    <t>Mode of payment- cash payment is Rs.5000/- as per revised direction from NACO.</t>
  </si>
  <si>
    <t>No cash transaction above Rs.5000/-</t>
  </si>
  <si>
    <t>What is the limit for cash in hand in the project. NACO direction is maximum Rs.5000/-</t>
  </si>
  <si>
    <t xml:space="preserve">Verify cash book, cash box and interview with accountant and PD. </t>
  </si>
  <si>
    <t>Normally below Rs.5000/-</t>
  </si>
  <si>
    <t>Procurement  system in place</t>
  </si>
  <si>
    <t>No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</si>
  <si>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</si>
  <si>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</si>
  <si>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</si>
  <si>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</si>
  <si>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</si>
  <si>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</si>
  <si>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</si>
  <si>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</si>
  <si>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</si>
  <si>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Invovement of Project director in project activities.</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</si>
  <si>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</si>
  <si>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</si>
  <si>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</si>
  <si>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</si>
  <si>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At least30 % of the (registered HRGs) are part of Committees /CBO/ / support groups</t>
  </si>
  <si>
    <t>30- 50% of the registered HRGs  are part of Committees  /CBO/  support groups. This should also include at least 30% are new HRGs registered more than 3 months</t>
  </si>
  <si>
    <t>Outreach and micro plans should be available for all hotspots</t>
  </si>
  <si>
    <t>Outreach and micro plan in place and the same is used by ORW and counsellor/ANM in delivering the project services. Individual HRGs are also tracked for RMC, ICTC, Syphilis testing. Risk, vulnerability and  needle/syringe, condom demand data for individual HRG are updated on quarterly basis.</t>
  </si>
  <si>
    <t>PE form-B and ORW's format C . At least 20% of the randomly selected  HRGs from randomly selected PEs need to be verified during above during hotspot visits.</t>
  </si>
  <si>
    <t xml:space="preserve">Collectivisation (No. of HRGs part of committees /CBOs / support groups)   </t>
  </si>
  <si>
    <r>
      <t>FGD with 10-15 community members (suggested to conduct at the filed level)</t>
    </r>
    <r>
      <rPr>
        <sz val="14"/>
        <color indexed="8"/>
        <rFont val="Times New Roman"/>
        <family val="1"/>
      </rPr>
      <t>.</t>
    </r>
  </si>
  <si>
    <r>
      <rPr>
        <sz val="14"/>
        <rFont val="Times New Roman"/>
        <family val="1"/>
      </rPr>
      <t xml:space="preserve">Staff </t>
    </r>
    <r>
      <rPr>
        <sz val="14"/>
        <color indexed="8"/>
        <rFont val="Times New Roman"/>
        <family val="1"/>
      </rPr>
      <t>turnover witnessed in the project during the contract period.</t>
    </r>
  </si>
  <si>
    <r>
      <t xml:space="preserve">Attendance sheets /appointment letters. ( If there is more than </t>
    </r>
    <r>
      <rPr>
        <sz val="14"/>
        <color indexed="10"/>
        <rFont val="Times New Roman"/>
        <family val="1"/>
      </rPr>
      <t xml:space="preserve"> </t>
    </r>
    <r>
      <rPr>
        <sz val="14"/>
        <rFont val="Times New Roman"/>
        <family val="1"/>
      </rPr>
      <t xml:space="preserve">60%  </t>
    </r>
    <r>
      <rPr>
        <sz val="14"/>
        <color indexed="8"/>
        <rFont val="Times New Roman"/>
        <family val="1"/>
      </rPr>
      <t xml:space="preserve">of project staff </t>
    </r>
    <r>
      <rPr>
        <sz val="14"/>
        <rFont val="Times New Roman"/>
        <family val="1"/>
      </rPr>
      <t xml:space="preserve">except peer educators </t>
    </r>
    <r>
      <rPr>
        <sz val="14"/>
        <color indexed="8"/>
        <rFont val="Times New Roman"/>
        <family val="1"/>
      </rPr>
      <t xml:space="preserve">have resigned  during the year then this indicator will be awarded '0'). If the replacement for a position is not done within two months should also be awarded "0". </t>
    </r>
  </si>
  <si>
    <t>Proper induction in place</t>
  </si>
  <si>
    <t>Form-B/B_1 is maintained  by PEs but no prioritisation of HRG done by ORWs based on risk and vulnerability data.</t>
  </si>
  <si>
    <t xml:space="preserve">Verification of outreach plan and micro plan. The micro plan is being used to follow up pending ICTC, RMC and Syphilis testing cases. Updation of Risk, vulnerability and condom demand needle/syringe data on quarterly basis. </t>
  </si>
  <si>
    <t>Regular Contact - NSP (No. of individuals target HRG contacted with any or all project services  - NSEP/BCC/IEC/Referral</t>
  </si>
  <si>
    <t xml:space="preserve">Every month ORW / PE should conduct meetings at the hotspots / DIC at least twice in a month covering all the registered HRG.  </t>
  </si>
  <si>
    <t>Hotspot / DIC level meeting registers. PE / ORW dairies.   Verify registers. The same should be verified during hotspot visits</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</si>
  <si>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</si>
  <si>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</si>
  <si>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</si>
  <si>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</si>
  <si>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</si>
  <si>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Counselling registers, STI register and monthly CMIS report.</t>
  </si>
  <si>
    <t xml:space="preserve">Referral registers, referral slips and PE form-B/B_1 and ICTC data. Verify the referral slips signed by the ICTC counsellors and POD no. provided. </t>
  </si>
  <si>
    <t xml:space="preserve">Condom distributed should be as per demand/requirement gap analysis. </t>
  </si>
  <si>
    <t>Verification of register for condom Social marketing, stock registers, PEs/ORW daily formats and CMIS monthly reports.</t>
  </si>
  <si>
    <t>Waste Disposal mechanism in place but only collection of needles/syringes being done as per NACO guidelines</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</si>
  <si>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</si>
  <si>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</si>
  <si>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</si>
  <si>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</si>
  <si>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</si>
  <si>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</si>
  <si>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More than 50% of the registered HRGs are part of Committees /CBO / support groups. This should also include at least 50% are new HRGs registered more than 3 months</t>
  </si>
  <si>
    <t>Events register, minutes of the monthly meetings with attendance sheet, CMIS monthly report, Verification to be done during hotspots visits</t>
  </si>
  <si>
    <t>Privacy in the clinic and information shared in the counselling sessions are maintained and not shared.</t>
  </si>
  <si>
    <t>Between 81 to below100% of the participants are satisfied with privacy  and confidentiality at the project level.</t>
  </si>
  <si>
    <t>100% of the participants are satisfied with privacy  and confidentiality at the project level.</t>
  </si>
  <si>
    <t>FGD with 10-15 community members (Suggested to conduct at the filed. If the project is composite conduct the FGD separately).</t>
  </si>
  <si>
    <t xml:space="preserve">100% of the respondents reported that  they are getting the commodities as and when they demand.    </t>
  </si>
  <si>
    <t>One to one interaction with at least 3 stakeholders of the project. (suggested to conduct at the filed).</t>
  </si>
  <si>
    <t>Between 50-80% respondents reported that they are satisfied with the counsellor/ANM</t>
  </si>
  <si>
    <t xml:space="preserve">Between 81 to belwo100% respondents reported that they are satisfied with the counsellor/ANM  </t>
  </si>
  <si>
    <t xml:space="preserve">100% of the respondents reported that  they are satisfied with the counsellor/ANM  </t>
  </si>
  <si>
    <t>Whether PEs are maintaining  the weekly planning and activity sheet (Format B/B_1) as per NACO's guideline.</t>
  </si>
  <si>
    <t>Form-B/B_1 is maintained by PEs and proper prioritisation of HRG done by ORWs based on risk and vulnerability data.</t>
  </si>
  <si>
    <t xml:space="preserve">Form-B/B_1 is maintained by PEs and PEs are able to explain the use of risk, vulnerability, condom &amp; needle/syringe demand data during BCC, IPC and service delivery. Prioritisation of HRGs done and formats are properly filled &amp; understood by each PEs. </t>
  </si>
  <si>
    <t>Out reach plan in place at project level. Micro plans are available for each hotspot . Individual HRG not taking any project services in the last 2 quarters has been identified and micro plan highlighted the same.</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</si>
  <si>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</si>
  <si>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</si>
  <si>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</si>
  <si>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</si>
  <si>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Individual HRGs are getting condoms as per condom requirement analysis  </t>
  </si>
  <si>
    <t xml:space="preserve">Score   Resulted </t>
  </si>
  <si>
    <t>Status-Qualified/ not  Qualified</t>
  </si>
  <si>
    <t>Minimum Qualifying Percentage</t>
  </si>
  <si>
    <t>Minimum Qualifying Marks</t>
  </si>
  <si>
    <t>S. No.</t>
  </si>
  <si>
    <t xml:space="preserve">FSW/MSM </t>
  </si>
  <si>
    <t>No. of indicators</t>
  </si>
  <si>
    <t>Actual Score Obtained</t>
  </si>
  <si>
    <t>Percent score obtained</t>
  </si>
  <si>
    <t xml:space="preserve">Maximum weighted Score </t>
  </si>
  <si>
    <t>Actual Weighted Score obtained</t>
  </si>
  <si>
    <t>Scoring Sheet for FSW/MSM</t>
  </si>
  <si>
    <t>Average no. of IDUs that were contacted at least 20 days in every month for the purpose of NSEP/BCC/IEC/Referral</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</si>
  <si>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</si>
  <si>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</si>
  <si>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</si>
  <si>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Vouchers are printed and machine numbered. Ledgers are maintained properly.</t>
  </si>
  <si>
    <t>Purchase of drugs for STD treatment (only in cases where the purchase has been approved by SACS)</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</si>
  <si>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</si>
  <si>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</si>
  <si>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</si>
  <si>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</si>
  <si>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What is the procurement system for purchase of drugs/needles and syringes/fixed assets</t>
  </si>
  <si>
    <t xml:space="preserve">Three quotations to be collected  </t>
  </si>
  <si>
    <t>Quotations are in place from three different parties and assessed.</t>
  </si>
  <si>
    <t>HRGs reported with abscess</t>
  </si>
  <si>
    <t>Percentage of HRG tested positives are registred in ART</t>
  </si>
  <si>
    <t>Name of the NGO:</t>
  </si>
  <si>
    <t>District:</t>
  </si>
  <si>
    <t>State:</t>
  </si>
  <si>
    <t xml:space="preserve"> TI - ANNUAL EVALUATION -2012</t>
  </si>
  <si>
    <t>Targeted Intervention -Annual Evaluation Tool (FSW/MSM /IDU TIs more than 5 years)-2012</t>
  </si>
  <si>
    <t>TI -Annual Evaluation Tool  (FSW/MSM/IDU -TIs more than 5 years)-2012</t>
  </si>
  <si>
    <t>Calculation of score for stage 2</t>
  </si>
  <si>
    <t xml:space="preserve">FSW / MSM </t>
  </si>
  <si>
    <t xml:space="preserve">Key Questions </t>
  </si>
  <si>
    <t xml:space="preserve"> Actual Marks ( calculated automatically from the evaluation sheet)</t>
  </si>
  <si>
    <t>Scoringn sheet for IDU</t>
  </si>
  <si>
    <t>50-60% of the HRGs underwent HIV test  during contract period</t>
  </si>
  <si>
    <t>Above 90 percent HRGs were registered.</t>
  </si>
  <si>
    <t xml:space="preserve">70-80 percent of the target HRGs registered. </t>
  </si>
  <si>
    <t xml:space="preserve">81-90 percent HRGs were registered against the target </t>
  </si>
  <si>
    <t xml:space="preserve">Above 80%  of target group are contacted regularly  and provided  program services by PEs.  </t>
  </si>
  <si>
    <t xml:space="preserve">60-70% of target group are contacted regularly  and provided  project services by PEs .  </t>
  </si>
  <si>
    <t>Average no. of HRGs were contacted at least once in every month with any or all project services by PEs during last one year</t>
  </si>
  <si>
    <t>Percent of target HRG  reached by the project (As per contract) during last one year</t>
  </si>
  <si>
    <t>60-70% of active population were provided with any/all project services i.e. condom,  needle/syringe, STI, ICTC and BCC/IPC services every  month during the contract period</t>
  </si>
  <si>
    <t>71-80% of active population were provided with any/all project services i.e. condom,  needle/syringe, STI, ICTC and BCC/IPC services every  month during the contract period</t>
  </si>
  <si>
    <t>Above 80% of active population were provided with any/all project services i.e. condom,  needle/syringe, STI, ICTC and BCC/IPC services every  month during the contract period</t>
  </si>
  <si>
    <t>Regular Contact - All services (No. of individuals target HRG contacted with any or all project services (atleast twice in every month in a gap of 10-15 days) during last one year  .</t>
  </si>
  <si>
    <t>Average no. of HRGs contacted at least twice in a month (in the gap of 10-15 days). The verification of STI, RMC, Individual tracking register, medicine stock, doctors payment register to be verified</t>
  </si>
  <si>
    <t>60-70% of target group are contacted at least 20 days in every month for the purpose of NSEP/BCC/IEC/Referral</t>
  </si>
  <si>
    <t>71-80% of target group are contacted at least 20 days in every  month for the purpose of NSEP/BCC/IEC/Referral</t>
  </si>
  <si>
    <t xml:space="preserve">71- 80% of target group are contacted regularly  and provided  program services by PEs.  </t>
  </si>
  <si>
    <t>Above 80% of target group are contacted at least 20 days in every month for the purpose of NSEP/BCC/IEC/Referral</t>
  </si>
  <si>
    <t xml:space="preserve"> Percent of new HRG covered through hotspots / DIC level meetings during last one year.</t>
  </si>
  <si>
    <t>100% of new HRGs registered</t>
  </si>
  <si>
    <t>Meeting attendance register indicate that 50-60% of newly registered HRGs participated in atleast 3 meetings. Minutes of the meeting to be reviewed qualitatively in narrative reports.</t>
  </si>
  <si>
    <t>Meeting attendance register indicate that 61-70% of newly registered HRGs participated in atleast 3 meetings. Minutes of the meeting to be reviewed qualitatively in narrative reports.</t>
  </si>
  <si>
    <t>Meeting attendance register indicate that Above 70% of newly registered HRGs participated in atleast 3 meetings. Minutes of the meeting to be reviewed qualitatively in narrative reports.</t>
  </si>
  <si>
    <t>HRG attending STI clinics (Project based/ PPP /Government STI clinic) are counselled</t>
  </si>
  <si>
    <t xml:space="preserve">No. of HRG visiting to clinics  are counselled. </t>
  </si>
  <si>
    <t>Counselling registers, STI register and monthly CMIS report. Interaction with STI providers/counsellors/ANM</t>
  </si>
  <si>
    <t>Above 80% of HRG attending STI clinic were counselled.</t>
  </si>
  <si>
    <t>71- 80% of HRG attending STI clinic were counselled.</t>
  </si>
  <si>
    <t>60-70% of HRGs attending STI clinic were counselled.</t>
  </si>
  <si>
    <t>All HRG line listed during last one are counselled at project level</t>
  </si>
  <si>
    <t>100% linelisted</t>
  </si>
  <si>
    <t>All HRGs are counselled on risk and vulnerability by counsellor / ANM in last one year.</t>
  </si>
  <si>
    <t xml:space="preserve">60-70% of HRGs  were counselled by counsellor / ANM </t>
  </si>
  <si>
    <t xml:space="preserve">71-80% of HRGs  were counselled by counsellor / ANM </t>
  </si>
  <si>
    <t xml:space="preserve">Above 80% of HRGs  were counselled by counsellor / ANM </t>
  </si>
  <si>
    <t>HRGs attending regular medical check-up (including symptomatic treatments and visit to clinics) in last one year</t>
  </si>
  <si>
    <t>No.of HRGs attending regular medical check-up at least two times during last one year</t>
  </si>
  <si>
    <t>60-70% of the individual HRGs had undergone for RMC  twice in past one year.</t>
  </si>
  <si>
    <t>71- 80%  of the  individual HRGs had undergone for RMC  twice in past one year.</t>
  </si>
  <si>
    <t>Above 80% of the  individual HRGs had undergone for RMC  twice in past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</si>
  <si>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</si>
  <si>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</si>
  <si>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</si>
  <si>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Above 70% newly registered HRG provided PT. </t>
  </si>
  <si>
    <t xml:space="preserve">61- 70% newly registered HRG provided PT . </t>
  </si>
  <si>
    <t>50-60% newly registered HRG provided PT.</t>
  </si>
  <si>
    <t xml:space="preserve">Percent of HRGs tested for Syphilis </t>
  </si>
  <si>
    <t>50% of line listed HRG</t>
  </si>
  <si>
    <t>Percent of individual HRGs tested for Syphilis during  last one year</t>
  </si>
  <si>
    <t>STI CMIS reports, Referral register, referral slips, individual tracking sheet</t>
  </si>
  <si>
    <t>30-40% of HRGs underwent Syphilis test</t>
  </si>
  <si>
    <t xml:space="preserve">41-50% of HRGs underwent Syphilis test </t>
  </si>
  <si>
    <t>Above 50% of the HRGs underwent Syphilis test</t>
  </si>
  <si>
    <t>100% line listed HRG</t>
  </si>
  <si>
    <t xml:space="preserve">Percent of individual HRGs tested for HIV during last one year  </t>
  </si>
  <si>
    <t>No. of line listed individual HRGs tested for HIV during last one year</t>
  </si>
  <si>
    <t>61-70% of the HRGs underwent HIV test  during contract period</t>
  </si>
  <si>
    <t>Above 70% of the HRGs underwent HIV test  during contract period</t>
  </si>
  <si>
    <t>100% of HRG tested positive</t>
  </si>
  <si>
    <t>No. of  positive HRGs registered in ART  during last one year</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</si>
  <si>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</si>
  <si>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</si>
  <si>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</si>
  <si>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</si>
  <si>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</si>
  <si>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</si>
  <si>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</si>
  <si>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 xml:space="preserve">Upto 15% of condom demand of the project met through social marketing  </t>
  </si>
  <si>
    <t>Condom gap analysis done and 60- 70% of individual HRGs distributed condom against the requirement.</t>
  </si>
  <si>
    <t>Condom gap analysis done and   71-80% of individual HRGs distributed condom against the requirement.</t>
  </si>
  <si>
    <t>Condom gap analysis done and above 80% HRGs were provided condom as per the requirement.</t>
  </si>
  <si>
    <t>N/S gap analysis done and at 60-70% of individual HRGs distributed against the requirement.</t>
  </si>
  <si>
    <t>N/S gap analysis done and at   71-80% of individual HRGs distributed against the requirement.</t>
  </si>
  <si>
    <t>N/S gap analysis done and Above 80% of individual HRGs distributed against the requirement.</t>
  </si>
  <si>
    <t>40-50% of used needles/syringes being returned/collected for safe disposal</t>
  </si>
  <si>
    <t>51-60% of used needles/syringes being returned/collected for safe disposal</t>
  </si>
  <si>
    <t>More than 60% of used needles/syringes being returned/collected for safe disposal</t>
  </si>
  <si>
    <t>Crisis management team  addressed 60% of the cases all reported during last one year</t>
  </si>
  <si>
    <t xml:space="preserve">Crisis management team addressed 61-70% of the cases reported during last one year. </t>
  </si>
  <si>
    <t xml:space="preserve">Crisis management team addressed above 70% of the cases reported during last one year </t>
  </si>
  <si>
    <t>PE turnover witnessed in the project during the contract period</t>
  </si>
  <si>
    <t xml:space="preserve">Attendance sheets /appointment letters. ( If there is more than 20%  PEs turnover during the contract period then this indicator will be awarded '0'). If the replacement for a position is not done within two months should also be awarded "0". </t>
  </si>
  <si>
    <t>Ratio of PEs to HRG ( a ratio of 1: 60 for FSW,MSM-1:40 for IDUs).</t>
  </si>
  <si>
    <t>Line listing of HRGs and number of PEs/VPL on board.  (A 20% Variation may be considered for HRG Pes ratio as per project proposal).</t>
  </si>
  <si>
    <t>Interact with all the peer educators for core TIs .  The peer educators should be recruited at least 6 months and are trained by the project.</t>
  </si>
  <si>
    <t>79 (80% Approx.)</t>
  </si>
  <si>
    <t xml:space="preserve">69 (70% Approx.) </t>
  </si>
  <si>
    <t>Name of the Evaluator</t>
  </si>
  <si>
    <t>Scoringn sheet for core composite</t>
  </si>
  <si>
    <t>Name of the NGO: Positive People</t>
  </si>
  <si>
    <t>District: North Goa</t>
  </si>
  <si>
    <t>State: Goa               2015-16</t>
  </si>
  <si>
    <t>Except one PE all have been changed.</t>
  </si>
  <si>
    <t>Except ANM all staff members have been changed.</t>
  </si>
  <si>
    <t>Both ORWs are non community members</t>
  </si>
  <si>
    <t>8 PEs are sanctioned but average there have been 5 PEs working.</t>
  </si>
  <si>
    <t>Out of 5 PEs 4 are below 30 years</t>
  </si>
  <si>
    <t>2 ORWs are sanctoned and 2 are appointed</t>
  </si>
  <si>
    <t>Yes</t>
  </si>
  <si>
    <t>Program management committee is not formed</t>
  </si>
  <si>
    <t>State: Goa                      2015-16</t>
  </si>
  <si>
    <t>Line listing is done and target population is categorised. Out of 271 achievement 262 are of high volume.</t>
  </si>
  <si>
    <t>NA</t>
  </si>
  <si>
    <t>Doctor is sanctioned but the post is vancant from Nov '15. IDUs are referred to District Hospital</t>
  </si>
  <si>
    <t>160 are tested for Hepatitis C. All are counselled by TI Counsellor. 59 %</t>
  </si>
  <si>
    <t xml:space="preserve">Out of 271 registration 255 are registered for OST, which are counselled by Counsellor </t>
  </si>
  <si>
    <t xml:space="preserve">160 are tested for Syphilis </t>
  </si>
  <si>
    <t>1 is HIV positive and is registered at ART</t>
  </si>
  <si>
    <t>This year 3 IDUs reported abcess and all 3 are treated in the field</t>
  </si>
  <si>
    <t xml:space="preserve">Condom demand is 1500 and distributed 1412. 94 . </t>
  </si>
  <si>
    <t>Meeting is done as and when issue arised</t>
  </si>
  <si>
    <t xml:space="preserve">Crisis management team is not formed. Whenever crisis arises police is being contacted </t>
  </si>
  <si>
    <t>No such committees are formed</t>
  </si>
  <si>
    <t xml:space="preserve">condom demand is 1500 and distributed 1412. 94 %. Needle/syringe demand is 33800 and distributed 31134. 92 %  and collection is 30450. 98 %. 160 are tested for HIV, RPR and Hepetitise C, 59 %. </t>
  </si>
  <si>
    <t>New identification is 45. From new 45 IDUs, 33 are on OST.</t>
  </si>
  <si>
    <t>Needle/syringe demand is 33800 and distributed 31134. 92 %  and collection is 30450. 98 %.</t>
  </si>
  <si>
    <t>98 % returned.</t>
  </si>
  <si>
    <t>No social marketing done.</t>
  </si>
  <si>
    <t>Approx 5 IDUs were send to District hospital for TB test but the team is not aware of whether they have reached.</t>
  </si>
  <si>
    <t>2 events were organised. One event had 25 and another had 55 participants</t>
  </si>
  <si>
    <t xml:space="preserve">Interected around 35 IDUs. All reported that they get needle syringe and tablets as per need </t>
  </si>
  <si>
    <t>State: Goa 2015-16</t>
  </si>
  <si>
    <t xml:space="preserve">Verified and found correct. All the vouchers, cashbook, ledger are available for verification. Also bank passbook is verified but the cashbook is not updated upto Feb '16. </t>
  </si>
  <si>
    <t>Interacted with two stakeholders.They are IDUs and dealer. Police is involved for the issues</t>
  </si>
  <si>
    <t>Outreach and micro plan is in place but PEs too are active IDU so often do not work as per plan</t>
  </si>
  <si>
    <t>300 is target. 662 are registered but some migrated as they come for some period.  271 up to Jan '16 are coverage. 90 %</t>
  </si>
  <si>
    <t>160 are tested for HIV from regular contact of 271. i.e. 59 %</t>
  </si>
  <si>
    <t xml:space="preserve">Needles are disposed at PHC..  </t>
  </si>
  <si>
    <t>Available with ORW</t>
  </si>
  <si>
    <t>662/300</t>
  </si>
  <si>
    <t xml:space="preserve">Average 180 IDUs are contacted regularly. 53 % and average 133 IDUs are contacted individually 49 % on monthy basis. Regular contact has group meetings too. </t>
  </si>
  <si>
    <t>Every Day</t>
  </si>
  <si>
    <t>No</t>
  </si>
  <si>
    <t>District: North Goa-( 2015-16)</t>
  </si>
  <si>
    <t xml:space="preserve">Name of the NGO: Positive People-IDU-North </t>
  </si>
  <si>
    <t>Qualified</t>
  </si>
</sst>
</file>

<file path=xl/styles.xml><?xml version="1.0" encoding="utf-8"?>
<styleSheet xmlns="http://schemas.openxmlformats.org/spreadsheetml/2006/main">
  <numFmts count="1">
    <numFmt numFmtId="164" formatCode="0.0"/>
  </numFmts>
  <fonts count="40">
    <font>
      <sz val="11"/>
      <color theme="1"/>
      <name val="Calibri"/>
      <family val="2"/>
      <scheme val="minor"/>
    </font>
    <font>
      <b/>
      <sz val="12"/>
      <color indexed="8"/>
      <name val="Calibri"/>
      <family val="2"/>
    </font>
    <font>
      <sz val="12"/>
      <name val="Calibri"/>
      <family val="2"/>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sz val="14"/>
      <color indexed="10"/>
      <name val="Times New Roman"/>
      <family val="1"/>
    </font>
    <font>
      <b/>
      <sz val="14"/>
      <color indexed="8"/>
      <name val="Calibri"/>
      <family val="2"/>
    </font>
    <font>
      <b/>
      <sz val="12"/>
      <name val="Times New Roman"/>
      <family val="1"/>
    </font>
    <font>
      <b/>
      <sz val="10"/>
      <name val="Times New Roman"/>
      <family val="1"/>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1"/>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1"/>
      <name val="Calibri"/>
      <family val="2"/>
      <scheme val="minor"/>
    </font>
    <font>
      <b/>
      <sz val="12"/>
      <name val="Calibri"/>
      <family val="2"/>
      <scheme val="minor"/>
    </font>
    <font>
      <b/>
      <sz val="16"/>
      <name val="Calibri"/>
      <family val="2"/>
      <scheme val="minor"/>
    </font>
    <font>
      <sz val="10"/>
      <name val="Calibri"/>
      <family val="2"/>
      <scheme val="minor"/>
    </font>
    <font>
      <sz val="14"/>
      <color rgb="FFFF0000"/>
      <name val="Times New Roman"/>
      <family val="1"/>
    </font>
    <font>
      <b/>
      <sz val="18"/>
      <color theme="1"/>
      <name val="Calibri"/>
      <family val="2"/>
      <scheme val="minor"/>
    </font>
    <font>
      <b/>
      <u/>
      <sz val="18"/>
      <color theme="1"/>
      <name val="Times New Roman"/>
      <family val="1"/>
    </font>
    <font>
      <b/>
      <sz val="16"/>
      <color rgb="FF002060"/>
      <name val="Times New Roman"/>
      <family val="1"/>
    </font>
    <font>
      <b/>
      <sz val="16"/>
      <color theme="3" tint="-0.249977111117893"/>
      <name val="Times New Roman"/>
      <family val="1"/>
    </font>
    <font>
      <b/>
      <u/>
      <sz val="16"/>
      <color theme="1"/>
      <name val="Times New Roman"/>
      <family val="1"/>
    </font>
    <font>
      <b/>
      <sz val="18"/>
      <color theme="3" tint="-0.249977111117893"/>
      <name val="Times New Roman"/>
      <family val="1"/>
    </font>
    <font>
      <b/>
      <u/>
      <sz val="18"/>
      <color theme="1"/>
      <name val="Calibri"/>
      <family val="2"/>
      <scheme val="minor"/>
    </font>
    <font>
      <b/>
      <sz val="18"/>
      <color theme="3" tint="-0.249977111117893"/>
      <name val="Calibri"/>
      <family val="2"/>
    </font>
    <font>
      <b/>
      <sz val="10"/>
      <color theme="1"/>
      <name val="Times New Roman"/>
      <family val="1"/>
    </font>
  </fonts>
  <fills count="1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
      <patternFill patternType="solid">
        <fgColor theme="3"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295">
    <xf numFmtId="0" fontId="0" fillId="0" borderId="0" xfId="0"/>
    <xf numFmtId="0" fontId="0" fillId="0" borderId="0" xfId="0"/>
    <xf numFmtId="0" fontId="0" fillId="0" borderId="0" xfId="0" applyBorder="1"/>
    <xf numFmtId="0" fontId="2" fillId="0" borderId="1" xfId="0" applyFont="1" applyFill="1" applyBorder="1" applyAlignment="1">
      <alignment horizontal="left" vertical="top" wrapText="1"/>
    </xf>
    <xf numFmtId="0" fontId="13" fillId="0" borderId="0" xfId="0" applyFont="1"/>
    <xf numFmtId="0" fontId="13" fillId="0" borderId="0" xfId="0" applyFont="1" applyFill="1" applyBorder="1" applyAlignment="1"/>
    <xf numFmtId="0" fontId="13" fillId="0" borderId="0" xfId="0" applyFont="1" applyFill="1"/>
    <xf numFmtId="0" fontId="13" fillId="0" borderId="0" xfId="0" applyFont="1" applyFill="1" applyBorder="1"/>
    <xf numFmtId="0" fontId="13" fillId="0" borderId="0" xfId="0" applyFont="1" applyBorder="1"/>
    <xf numFmtId="0" fontId="13" fillId="0" borderId="1" xfId="0" applyFont="1" applyBorder="1"/>
    <xf numFmtId="0" fontId="13" fillId="0" borderId="0" xfId="0" applyFont="1" applyAlignment="1">
      <alignment horizontal="center"/>
    </xf>
    <xf numFmtId="0" fontId="14" fillId="0" borderId="1" xfId="0" applyFont="1" applyFill="1" applyBorder="1"/>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15" fillId="0" borderId="1" xfId="0" applyFont="1" applyBorder="1" applyAlignment="1">
      <alignment horizontal="left" vertical="top"/>
    </xf>
    <xf numFmtId="0" fontId="14" fillId="0" borderId="2" xfId="0" applyFont="1" applyFill="1" applyBorder="1" applyAlignment="1">
      <alignment horizontal="left" vertical="top" wrapText="1"/>
    </xf>
    <xf numFmtId="0" fontId="14" fillId="0" borderId="1" xfId="0" applyFont="1" applyBorder="1" applyAlignment="1">
      <alignment horizontal="left" vertical="top" wrapText="1"/>
    </xf>
    <xf numFmtId="0" fontId="14" fillId="0" borderId="3"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0" fillId="0" borderId="1" xfId="0" applyBorder="1"/>
    <xf numFmtId="0" fontId="4" fillId="0" borderId="1" xfId="0" applyFont="1" applyFill="1" applyBorder="1" applyAlignment="1">
      <alignment horizontal="left" vertical="top" wrapText="1"/>
    </xf>
    <xf numFmtId="0" fontId="1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12" fillId="5" borderId="1" xfId="0" applyFont="1" applyFill="1" applyBorder="1" applyAlignment="1">
      <alignment horizontal="center" vertical="center" wrapText="1"/>
    </xf>
    <xf numFmtId="0" fontId="13" fillId="6" borderId="0" xfId="0" applyFont="1" applyFill="1" applyBorder="1"/>
    <xf numFmtId="0" fontId="13" fillId="6" borderId="0" xfId="0" applyFont="1" applyFill="1"/>
    <xf numFmtId="0" fontId="12" fillId="5" borderId="1" xfId="0" applyFont="1" applyFill="1" applyBorder="1" applyAlignment="1">
      <alignment horizontal="left" vertical="center" wrapText="1"/>
    </xf>
    <xf numFmtId="0" fontId="13" fillId="7" borderId="0" xfId="0" applyFont="1" applyFill="1" applyBorder="1"/>
    <xf numFmtId="0" fontId="13" fillId="7" borderId="0" xfId="0" applyFont="1" applyFill="1"/>
    <xf numFmtId="164" fontId="12" fillId="5" borderId="1" xfId="0" applyNumberFormat="1" applyFont="1" applyFill="1" applyBorder="1" applyAlignment="1">
      <alignment horizontal="center" vertical="center" wrapText="1"/>
    </xf>
    <xf numFmtId="0" fontId="5" fillId="0" borderId="2" xfId="0" applyFont="1" applyBorder="1" applyAlignment="1">
      <alignment horizontal="left" vertical="top" wrapText="1"/>
    </xf>
    <xf numFmtId="9" fontId="5" fillId="0" borderId="1" xfId="0" applyNumberFormat="1" applyFont="1" applyFill="1" applyBorder="1" applyAlignment="1">
      <alignment horizontal="left" vertical="top"/>
    </xf>
    <xf numFmtId="9" fontId="5" fillId="0" borderId="1" xfId="0" applyNumberFormat="1" applyFont="1" applyFill="1" applyBorder="1" applyAlignment="1">
      <alignment horizontal="left" vertical="top" wrapText="1"/>
    </xf>
    <xf numFmtId="0" fontId="5" fillId="2" borderId="1" xfId="0" applyFont="1" applyFill="1" applyBorder="1" applyAlignment="1">
      <alignment horizontal="left" vertical="top"/>
    </xf>
    <xf numFmtId="0" fontId="16" fillId="0" borderId="0" xfId="0" applyFont="1"/>
    <xf numFmtId="0" fontId="16" fillId="8" borderId="0" xfId="0" applyFont="1" applyFill="1" applyBorder="1"/>
    <xf numFmtId="0" fontId="16" fillId="8" borderId="0" xfId="0" applyFont="1" applyFill="1"/>
    <xf numFmtId="0" fontId="5" fillId="0" borderId="2" xfId="0" applyFont="1" applyFill="1" applyBorder="1" applyAlignment="1">
      <alignment horizontal="left" vertical="top" wrapText="1"/>
    </xf>
    <xf numFmtId="0" fontId="6" fillId="0" borderId="1" xfId="0" applyFont="1" applyBorder="1" applyAlignment="1">
      <alignment horizontal="left" vertical="top"/>
    </xf>
    <xf numFmtId="0" fontId="16" fillId="0" borderId="0" xfId="0" applyFont="1" applyFill="1"/>
    <xf numFmtId="0" fontId="5" fillId="4" borderId="1" xfId="0" applyFont="1" applyFill="1" applyBorder="1" applyAlignment="1">
      <alignment horizontal="left" vertical="top"/>
    </xf>
    <xf numFmtId="0" fontId="16" fillId="6" borderId="0" xfId="0" applyFont="1" applyFill="1"/>
    <xf numFmtId="9" fontId="14" fillId="0" borderId="1" xfId="0" applyNumberFormat="1" applyFont="1" applyFill="1" applyBorder="1" applyAlignment="1">
      <alignment horizontal="left" vertical="top" wrapText="1"/>
    </xf>
    <xf numFmtId="0" fontId="17" fillId="0" borderId="1" xfId="0" applyFont="1" applyBorder="1" applyAlignment="1">
      <alignment horizontal="left" vertical="top" wrapText="1"/>
    </xf>
    <xf numFmtId="0" fontId="16" fillId="0" borderId="1" xfId="0" applyFont="1" applyFill="1" applyBorder="1" applyAlignment="1">
      <alignment horizontal="left" vertical="top" wrapText="1"/>
    </xf>
    <xf numFmtId="0" fontId="16" fillId="0" borderId="0" xfId="0" applyFont="1" applyFill="1" applyBorder="1"/>
    <xf numFmtId="0" fontId="18" fillId="9" borderId="0" xfId="0" applyFont="1" applyFill="1" applyBorder="1"/>
    <xf numFmtId="0" fontId="18" fillId="9" borderId="0" xfId="0" applyFont="1" applyFill="1"/>
    <xf numFmtId="0" fontId="18" fillId="10" borderId="0" xfId="0" applyFont="1" applyFill="1" applyBorder="1"/>
    <xf numFmtId="0" fontId="18" fillId="10" borderId="0" xfId="0" applyFont="1" applyFill="1"/>
    <xf numFmtId="0" fontId="6" fillId="11" borderId="4" xfId="0" applyFont="1" applyFill="1" applyBorder="1" applyAlignment="1">
      <alignment horizontal="left" vertical="top"/>
    </xf>
    <xf numFmtId="0" fontId="14" fillId="0" borderId="2" xfId="0" applyFont="1" applyBorder="1" applyAlignment="1">
      <alignment horizontal="left"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0" fontId="4" fillId="3" borderId="1" xfId="0" applyFont="1" applyFill="1" applyBorder="1" applyAlignment="1">
      <alignment horizontal="left" vertical="top"/>
    </xf>
    <xf numFmtId="0" fontId="14" fillId="7" borderId="4" xfId="0" applyFont="1" applyFill="1" applyBorder="1" applyAlignment="1">
      <alignment horizontal="center" vertical="top"/>
    </xf>
    <xf numFmtId="0" fontId="14" fillId="3" borderId="4" xfId="0" applyFont="1" applyFill="1" applyBorder="1" applyAlignment="1">
      <alignment horizontal="left" vertical="top"/>
    </xf>
    <xf numFmtId="0" fontId="19" fillId="0" borderId="1" xfId="0" applyFont="1" applyBorder="1"/>
    <xf numFmtId="0" fontId="20" fillId="0" borderId="1" xfId="0" applyFont="1" applyBorder="1" applyAlignment="1">
      <alignment vertical="top" wrapText="1"/>
    </xf>
    <xf numFmtId="0" fontId="14" fillId="0" borderId="1" xfId="0" applyFont="1" applyBorder="1" applyAlignment="1">
      <alignment horizontal="justify" vertical="top"/>
    </xf>
    <xf numFmtId="0" fontId="14" fillId="0" borderId="1" xfId="0" applyFont="1" applyFill="1" applyBorder="1" applyAlignment="1">
      <alignment vertical="top" wrapText="1"/>
    </xf>
    <xf numFmtId="0" fontId="14" fillId="0" borderId="1" xfId="0" applyFont="1" applyBorder="1" applyAlignment="1">
      <alignment horizontal="justify" vertical="justify"/>
    </xf>
    <xf numFmtId="0" fontId="5" fillId="0" borderId="1" xfId="0" applyFont="1" applyFill="1" applyBorder="1" applyAlignment="1">
      <alignment vertical="top" wrapText="1"/>
    </xf>
    <xf numFmtId="0" fontId="5" fillId="0" borderId="1" xfId="0" applyFont="1" applyBorder="1" applyAlignment="1">
      <alignment horizontal="justify" vertical="top"/>
    </xf>
    <xf numFmtId="0" fontId="5" fillId="0" borderId="1" xfId="0" applyFont="1" applyBorder="1" applyAlignment="1">
      <alignment vertical="top" wrapText="1"/>
    </xf>
    <xf numFmtId="0" fontId="4" fillId="4" borderId="1" xfId="0" applyFont="1" applyFill="1" applyBorder="1" applyAlignment="1">
      <alignment horizontal="left" vertical="top" wrapText="1"/>
    </xf>
    <xf numFmtId="0" fontId="5" fillId="4" borderId="1" xfId="0" applyFont="1" applyFill="1" applyBorder="1" applyAlignment="1">
      <alignment vertical="top" wrapText="1"/>
    </xf>
    <xf numFmtId="0" fontId="5" fillId="0" borderId="1" xfId="0" applyFont="1" applyBorder="1" applyAlignment="1">
      <alignment horizontal="justify" vertical="center"/>
    </xf>
    <xf numFmtId="0" fontId="14" fillId="0" borderId="1" xfId="0" applyFont="1" applyBorder="1"/>
    <xf numFmtId="0" fontId="21" fillId="0" borderId="1" xfId="0" applyFont="1" applyBorder="1" applyAlignment="1">
      <alignment horizontal="center"/>
    </xf>
    <xf numFmtId="0" fontId="21" fillId="0" borderId="1" xfId="0" applyFont="1" applyBorder="1" applyAlignment="1">
      <alignment horizontal="center" vertical="center"/>
    </xf>
    <xf numFmtId="0" fontId="12" fillId="7" borderId="1" xfId="0" applyFont="1" applyFill="1" applyBorder="1" applyAlignment="1">
      <alignment vertical="top" wrapText="1"/>
    </xf>
    <xf numFmtId="0" fontId="12" fillId="0" borderId="1" xfId="0" applyFont="1" applyBorder="1"/>
    <xf numFmtId="164" fontId="12" fillId="0" borderId="1" xfId="0" applyNumberFormat="1" applyFont="1" applyBorder="1"/>
    <xf numFmtId="0" fontId="22" fillId="0" borderId="1" xfId="0" applyFont="1" applyBorder="1"/>
    <xf numFmtId="0" fontId="15" fillId="12" borderId="1" xfId="0" applyFont="1" applyFill="1" applyBorder="1" applyAlignment="1">
      <alignment vertical="top"/>
    </xf>
    <xf numFmtId="0" fontId="15" fillId="12" borderId="1" xfId="0" applyFont="1" applyFill="1" applyBorder="1"/>
    <xf numFmtId="0" fontId="9" fillId="12" borderId="1" xfId="0" applyFont="1" applyFill="1" applyBorder="1" applyAlignment="1">
      <alignment horizontal="center" vertical="center"/>
    </xf>
    <xf numFmtId="1" fontId="15" fillId="0" borderId="1" xfId="0" applyNumberFormat="1" applyFont="1" applyBorder="1"/>
    <xf numFmtId="1" fontId="12" fillId="0" borderId="1" xfId="0" applyNumberFormat="1" applyFont="1" applyBorder="1"/>
    <xf numFmtId="1" fontId="5" fillId="0" borderId="1" xfId="0" applyNumberFormat="1" applyFont="1" applyFill="1" applyBorder="1" applyAlignment="1">
      <alignment horizontal="center" vertical="center" wrapText="1"/>
    </xf>
    <xf numFmtId="164" fontId="23" fillId="0" borderId="1" xfId="0" applyNumberFormat="1" applyFont="1" applyBorder="1"/>
    <xf numFmtId="0" fontId="24" fillId="0" borderId="0" xfId="0" applyFont="1"/>
    <xf numFmtId="0" fontId="25" fillId="0" borderId="0" xfId="0" applyFont="1"/>
    <xf numFmtId="0" fontId="15" fillId="6" borderId="1" xfId="0" applyFont="1" applyFill="1" applyBorder="1" applyAlignment="1">
      <alignment horizontal="center"/>
    </xf>
    <xf numFmtId="0" fontId="26" fillId="0" borderId="1" xfId="0" applyFont="1" applyBorder="1" applyAlignment="1">
      <alignment horizontal="center" vertical="center" wrapText="1"/>
    </xf>
    <xf numFmtId="0" fontId="26" fillId="0" borderId="1" xfId="0" applyFont="1" applyFill="1" applyBorder="1" applyAlignment="1">
      <alignment horizontal="center" vertical="center" wrapText="1"/>
    </xf>
    <xf numFmtId="0" fontId="17" fillId="0" borderId="1" xfId="0" applyFont="1" applyFill="1" applyBorder="1" applyAlignment="1">
      <alignment horizontal="left" vertical="top" wrapText="1"/>
    </xf>
    <xf numFmtId="0" fontId="27" fillId="0" borderId="1" xfId="0" applyFont="1" applyBorder="1" applyAlignment="1">
      <alignment horizontal="center" vertical="center" wrapText="1"/>
    </xf>
    <xf numFmtId="0" fontId="16" fillId="0" borderId="1" xfId="0" applyFont="1" applyBorder="1" applyAlignment="1">
      <alignment vertical="top" wrapText="1"/>
    </xf>
    <xf numFmtId="0" fontId="16" fillId="0" borderId="1" xfId="0" applyFont="1" applyBorder="1" applyAlignment="1">
      <alignment wrapText="1"/>
    </xf>
    <xf numFmtId="0" fontId="12" fillId="12" borderId="1" xfId="0" applyFont="1" applyFill="1" applyBorder="1" applyAlignment="1">
      <alignment horizontal="center" vertical="top"/>
    </xf>
    <xf numFmtId="0" fontId="28" fillId="0" borderId="1" xfId="0" applyFont="1" applyBorder="1" applyAlignment="1" applyProtection="1">
      <alignment horizontal="center" vertical="top" wrapText="1"/>
      <protection locked="0"/>
    </xf>
    <xf numFmtId="0" fontId="17" fillId="0" borderId="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29" fillId="0" borderId="1" xfId="0" applyFont="1" applyBorder="1" applyAlignment="1" applyProtection="1">
      <alignment horizontal="left" vertical="top" wrapText="1"/>
      <protection locked="0"/>
    </xf>
    <xf numFmtId="0" fontId="16" fillId="0" borderId="1" xfId="0" applyFont="1" applyBorder="1" applyAlignment="1" applyProtection="1">
      <alignment wrapText="1"/>
      <protection locked="0"/>
    </xf>
    <xf numFmtId="0" fontId="21" fillId="0" borderId="1" xfId="0" applyFont="1" applyBorder="1" applyAlignment="1" applyProtection="1">
      <alignment horizontal="center" vertical="top"/>
      <protection locked="0"/>
    </xf>
    <xf numFmtId="0" fontId="13" fillId="0" borderId="1" xfId="0" applyFont="1" applyBorder="1" applyAlignment="1" applyProtection="1">
      <alignment horizontal="left" vertical="top"/>
      <protection locked="0"/>
    </xf>
    <xf numFmtId="0" fontId="13" fillId="0" borderId="1" xfId="0" applyFont="1" applyBorder="1" applyProtection="1">
      <protection locked="0"/>
    </xf>
    <xf numFmtId="0" fontId="14" fillId="0" borderId="2" xfId="0" applyFont="1" applyFill="1" applyBorder="1" applyAlignment="1" applyProtection="1">
      <alignment horizontal="center" vertical="top" wrapText="1"/>
      <protection locked="0"/>
    </xf>
    <xf numFmtId="1" fontId="5" fillId="0" borderId="1" xfId="0" applyNumberFormat="1" applyFont="1" applyFill="1" applyBorder="1" applyAlignment="1" applyProtection="1">
      <alignment horizontal="center" vertical="center"/>
      <protection locked="0"/>
    </xf>
    <xf numFmtId="1" fontId="5" fillId="0" borderId="2" xfId="0" applyNumberFormat="1" applyFont="1" applyFill="1" applyBorder="1" applyAlignment="1" applyProtection="1">
      <alignment horizontal="center" vertical="center"/>
      <protection locked="0"/>
    </xf>
    <xf numFmtId="1" fontId="5" fillId="0" borderId="2" xfId="0" applyNumberFormat="1" applyFont="1" applyBorder="1" applyAlignment="1" applyProtection="1">
      <alignment horizontal="center" vertical="center" wrapText="1"/>
      <protection locked="0"/>
    </xf>
    <xf numFmtId="1" fontId="30" fillId="0" borderId="2" xfId="0" applyNumberFormat="1" applyFont="1" applyFill="1" applyBorder="1" applyAlignment="1" applyProtection="1">
      <alignment horizontal="center" vertical="center" wrapText="1"/>
      <protection locked="0"/>
    </xf>
    <xf numFmtId="1" fontId="5" fillId="0" borderId="2" xfId="0" applyNumberFormat="1" applyFont="1" applyFill="1" applyBorder="1" applyAlignment="1" applyProtection="1">
      <alignment horizontal="center" vertical="center" wrapText="1"/>
      <protection locked="0"/>
    </xf>
    <xf numFmtId="1" fontId="5" fillId="0" borderId="1"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1" fontId="5" fillId="2" borderId="1" xfId="0" applyNumberFormat="1" applyFont="1" applyFill="1" applyBorder="1" applyAlignment="1" applyProtection="1">
      <alignment horizontal="center" vertical="center" wrapText="1"/>
      <protection locked="0"/>
    </xf>
    <xf numFmtId="0" fontId="5" fillId="11" borderId="1" xfId="0" applyFont="1" applyFill="1" applyBorder="1" applyAlignment="1">
      <alignment horizontal="left" vertical="top"/>
    </xf>
    <xf numFmtId="0" fontId="5" fillId="11" borderId="1" xfId="0" applyFont="1" applyFill="1" applyBorder="1" applyAlignment="1" applyProtection="1">
      <alignment horizontal="left" vertical="top"/>
      <protection locked="0"/>
    </xf>
    <xf numFmtId="0" fontId="14" fillId="11" borderId="1" xfId="0" applyFont="1" applyFill="1" applyBorder="1" applyAlignment="1">
      <alignment horizontal="left" vertical="top" wrapText="1"/>
    </xf>
    <xf numFmtId="0" fontId="14" fillId="11" borderId="1" xfId="0" applyFont="1" applyFill="1" applyBorder="1" applyAlignment="1" applyProtection="1">
      <alignment horizontal="left" vertical="top" wrapText="1"/>
      <protection locked="0"/>
    </xf>
    <xf numFmtId="0" fontId="5" fillId="11" borderId="1" xfId="0" applyFont="1" applyFill="1" applyBorder="1" applyAlignment="1">
      <alignment horizontal="left" vertical="top" wrapText="1"/>
    </xf>
    <xf numFmtId="0" fontId="5" fillId="11" borderId="1" xfId="0" applyFont="1" applyFill="1" applyBorder="1" applyAlignment="1" applyProtection="1">
      <alignment horizontal="left" vertical="top" wrapText="1"/>
      <protection locked="0"/>
    </xf>
    <xf numFmtId="0" fontId="14" fillId="11" borderId="1" xfId="0" applyFont="1" applyFill="1" applyBorder="1" applyAlignment="1">
      <alignment horizontal="left" vertical="top"/>
    </xf>
    <xf numFmtId="0" fontId="14" fillId="11" borderId="1" xfId="0" applyFont="1" applyFill="1" applyBorder="1" applyAlignment="1" applyProtection="1">
      <alignment horizontal="left" vertical="top"/>
      <protection locked="0"/>
    </xf>
    <xf numFmtId="0" fontId="15" fillId="3" borderId="4" xfId="0" applyFont="1" applyFill="1" applyBorder="1" applyAlignment="1">
      <alignment horizontal="left" vertical="top"/>
    </xf>
    <xf numFmtId="0" fontId="3" fillId="12" borderId="1" xfId="0" applyFont="1" applyFill="1" applyBorder="1" applyAlignment="1">
      <alignment horizontal="center" vertical="center"/>
    </xf>
    <xf numFmtId="0" fontId="12" fillId="0" borderId="1" xfId="0" applyFont="1" applyBorder="1" applyAlignment="1">
      <alignment horizontal="center"/>
    </xf>
    <xf numFmtId="164" fontId="12" fillId="12" borderId="1" xfId="0" applyNumberFormat="1" applyFont="1" applyFill="1" applyBorder="1" applyAlignment="1" applyProtection="1">
      <alignment horizontal="center" vertical="center" wrapText="1"/>
      <protection locked="0"/>
    </xf>
    <xf numFmtId="0" fontId="15" fillId="6" borderId="5" xfId="0" applyFont="1" applyFill="1" applyBorder="1" applyAlignment="1">
      <alignment horizontal="center"/>
    </xf>
    <xf numFmtId="0" fontId="4" fillId="0" borderId="6" xfId="0" applyFont="1" applyFill="1" applyBorder="1" applyAlignment="1">
      <alignment horizontal="center" vertical="top"/>
    </xf>
    <xf numFmtId="0" fontId="4" fillId="3" borderId="5" xfId="0" applyFont="1" applyFill="1" applyBorder="1" applyAlignment="1">
      <alignment horizontal="left" vertical="top"/>
    </xf>
    <xf numFmtId="0" fontId="15" fillId="0" borderId="6" xfId="0" applyFont="1" applyFill="1" applyBorder="1" applyAlignment="1">
      <alignment horizontal="left" vertical="top"/>
    </xf>
    <xf numFmtId="0" fontId="15" fillId="0" borderId="7" xfId="0" applyFont="1" applyFill="1" applyBorder="1" applyAlignment="1">
      <alignment horizontal="center" vertical="top" wrapText="1"/>
    </xf>
    <xf numFmtId="0" fontId="15" fillId="0" borderId="6"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0" borderId="6" xfId="0" applyFont="1" applyFill="1" applyBorder="1" applyAlignment="1">
      <alignment horizontal="left" vertical="top" wrapText="1"/>
    </xf>
    <xf numFmtId="0" fontId="15" fillId="0" borderId="7" xfId="0" applyFont="1" applyFill="1" applyBorder="1" applyAlignment="1">
      <alignment horizontal="left" vertical="top" wrapText="1"/>
    </xf>
    <xf numFmtId="0" fontId="6" fillId="0" borderId="6" xfId="0" applyFont="1" applyFill="1" applyBorder="1" applyAlignment="1">
      <alignment horizontal="left" vertical="top"/>
    </xf>
    <xf numFmtId="0" fontId="5" fillId="0" borderId="6" xfId="0" applyFont="1" applyFill="1" applyBorder="1" applyAlignment="1">
      <alignment horizontal="left" vertical="top"/>
    </xf>
    <xf numFmtId="0" fontId="5" fillId="6" borderId="5" xfId="0" applyFont="1" applyFill="1" applyBorder="1" applyAlignment="1">
      <alignment horizontal="left" vertical="top"/>
    </xf>
    <xf numFmtId="0" fontId="14" fillId="3" borderId="8" xfId="0" applyFont="1" applyFill="1" applyBorder="1" applyAlignment="1">
      <alignment horizontal="left" vertical="top"/>
    </xf>
    <xf numFmtId="0" fontId="14" fillId="0" borderId="5" xfId="0" applyFont="1" applyBorder="1" applyAlignment="1">
      <alignment horizontal="left" vertical="top"/>
    </xf>
    <xf numFmtId="0" fontId="6" fillId="11" borderId="9" xfId="0" applyFont="1" applyFill="1" applyBorder="1" applyAlignment="1">
      <alignment horizontal="left" vertical="top"/>
    </xf>
    <xf numFmtId="0" fontId="5" fillId="0" borderId="5" xfId="0" applyFont="1" applyBorder="1" applyAlignment="1">
      <alignment horizontal="left" vertical="top"/>
    </xf>
    <xf numFmtId="0" fontId="6" fillId="0" borderId="6" xfId="0" applyFont="1" applyBorder="1" applyAlignment="1">
      <alignment horizontal="left" vertical="top"/>
    </xf>
    <xf numFmtId="0" fontId="19" fillId="0" borderId="10" xfId="0" applyFont="1" applyBorder="1" applyAlignment="1">
      <alignment horizontal="center"/>
    </xf>
    <xf numFmtId="0" fontId="13" fillId="0" borderId="5" xfId="0" applyFont="1" applyBorder="1"/>
    <xf numFmtId="0" fontId="13" fillId="0" borderId="11" xfId="0" applyFont="1" applyBorder="1" applyAlignment="1">
      <alignment horizontal="center"/>
    </xf>
    <xf numFmtId="0" fontId="13" fillId="0" borderId="12" xfId="0" applyFont="1" applyBorder="1"/>
    <xf numFmtId="1" fontId="31" fillId="0" borderId="13" xfId="0" applyNumberFormat="1" applyFont="1" applyBorder="1"/>
    <xf numFmtId="0" fontId="12" fillId="5" borderId="1"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2" fillId="7" borderId="6" xfId="0" applyFont="1" applyFill="1" applyBorder="1" applyAlignment="1">
      <alignment vertical="top" wrapText="1"/>
    </xf>
    <xf numFmtId="0" fontId="12" fillId="7" borderId="5" xfId="0" applyFont="1" applyFill="1" applyBorder="1" applyAlignment="1">
      <alignment vertical="top" wrapText="1"/>
    </xf>
    <xf numFmtId="0" fontId="12" fillId="0" borderId="6" xfId="0" applyFont="1" applyBorder="1" applyAlignment="1">
      <alignment horizontal="center"/>
    </xf>
    <xf numFmtId="164" fontId="23" fillId="0" borderId="5" xfId="0" applyNumberFormat="1" applyFont="1" applyBorder="1"/>
    <xf numFmtId="0" fontId="12" fillId="0" borderId="13" xfId="0" applyFont="1" applyBorder="1"/>
    <xf numFmtId="164" fontId="23" fillId="0" borderId="14" xfId="0" applyNumberFormat="1" applyFont="1" applyBorder="1"/>
    <xf numFmtId="0" fontId="26" fillId="5" borderId="1" xfId="0" applyFont="1" applyFill="1" applyBorder="1" applyAlignment="1">
      <alignment horizontal="center" vertical="center" wrapText="1"/>
    </xf>
    <xf numFmtId="1" fontId="12" fillId="13" borderId="1" xfId="0" applyNumberFormat="1" applyFont="1" applyFill="1" applyBorder="1" applyAlignment="1" applyProtection="1">
      <alignment horizontal="center" vertical="center" wrapText="1"/>
      <protection locked="0"/>
    </xf>
    <xf numFmtId="0" fontId="12" fillId="5" borderId="1" xfId="0" applyFont="1" applyFill="1" applyBorder="1" applyAlignment="1">
      <alignment horizontal="center" vertical="center" wrapText="1"/>
    </xf>
    <xf numFmtId="0" fontId="0" fillId="0" borderId="1" xfId="0" applyBorder="1" applyAlignment="1" applyProtection="1">
      <alignment vertical="top" wrapText="1"/>
      <protection locked="0"/>
    </xf>
    <xf numFmtId="0" fontId="24" fillId="0" borderId="1" xfId="0" applyFont="1" applyBorder="1" applyAlignment="1" applyProtection="1">
      <alignment vertical="top" wrapText="1"/>
      <protection locked="0"/>
    </xf>
    <xf numFmtId="0" fontId="13" fillId="0" borderId="1" xfId="0" applyFont="1" applyBorder="1" applyAlignment="1" applyProtection="1">
      <alignment vertical="top" wrapText="1"/>
      <protection locked="0"/>
    </xf>
    <xf numFmtId="0" fontId="21" fillId="0" borderId="1" xfId="0" applyFont="1" applyBorder="1" applyAlignment="1" applyProtection="1">
      <alignment horizontal="center" vertical="top" wrapText="1"/>
      <protection locked="0"/>
    </xf>
    <xf numFmtId="0" fontId="5" fillId="0" borderId="1" xfId="0" applyFont="1" applyFill="1" applyBorder="1" applyAlignment="1" applyProtection="1">
      <alignment horizontal="center" vertical="top" wrapText="1"/>
      <protection locked="0"/>
    </xf>
    <xf numFmtId="0" fontId="5" fillId="2" borderId="1" xfId="0" applyFont="1" applyFill="1" applyBorder="1" applyAlignment="1" applyProtection="1">
      <alignment horizontal="center" vertical="top" wrapText="1"/>
      <protection locked="0"/>
    </xf>
    <xf numFmtId="0" fontId="13" fillId="0" borderId="15" xfId="0" applyFont="1" applyFill="1" applyBorder="1" applyAlignment="1" applyProtection="1">
      <alignment vertical="top" wrapText="1"/>
      <protection locked="0"/>
    </xf>
    <xf numFmtId="0" fontId="30" fillId="0" borderId="5" xfId="0" applyFont="1" applyBorder="1" applyAlignment="1" applyProtection="1">
      <alignment vertical="top" wrapText="1"/>
      <protection locked="0"/>
    </xf>
    <xf numFmtId="0" fontId="5" fillId="0" borderId="5" xfId="0" applyFont="1" applyFill="1" applyBorder="1" applyAlignment="1" applyProtection="1">
      <alignment vertical="top" wrapText="1"/>
      <protection locked="0"/>
    </xf>
    <xf numFmtId="0" fontId="5" fillId="0" borderId="5" xfId="0" applyFont="1" applyBorder="1" applyAlignment="1" applyProtection="1">
      <alignment vertical="top" wrapText="1"/>
      <protection locked="0"/>
    </xf>
    <xf numFmtId="0" fontId="14" fillId="2" borderId="5" xfId="0" applyFont="1" applyFill="1" applyBorder="1" applyAlignment="1" applyProtection="1">
      <alignment vertical="top" wrapText="1"/>
      <protection locked="0"/>
    </xf>
    <xf numFmtId="0" fontId="14" fillId="0" borderId="5" xfId="0" applyFont="1" applyFill="1" applyBorder="1" applyAlignment="1" applyProtection="1">
      <alignment vertical="top" wrapText="1"/>
      <protection locked="0"/>
    </xf>
    <xf numFmtId="0" fontId="14" fillId="0" borderId="1" xfId="0" applyFont="1" applyFill="1" applyBorder="1" applyAlignment="1" applyProtection="1">
      <alignment horizontal="center" vertical="top" wrapText="1"/>
      <protection locked="0"/>
    </xf>
    <xf numFmtId="0" fontId="14" fillId="0" borderId="5" xfId="0" applyFont="1" applyBorder="1" applyAlignment="1" applyProtection="1">
      <alignment vertical="top" wrapText="1"/>
      <protection locked="0"/>
    </xf>
    <xf numFmtId="0" fontId="5" fillId="0" borderId="8" xfId="0" applyFont="1" applyFill="1" applyBorder="1" applyAlignment="1" applyProtection="1">
      <alignment vertical="top" wrapText="1"/>
      <protection locked="0"/>
    </xf>
    <xf numFmtId="0" fontId="14" fillId="0" borderId="16" xfId="0" applyFont="1" applyFill="1" applyBorder="1" applyAlignment="1" applyProtection="1">
      <alignment vertical="top" wrapText="1"/>
      <protection locked="0"/>
    </xf>
    <xf numFmtId="0" fontId="14" fillId="4" borderId="8" xfId="0" applyFont="1" applyFill="1" applyBorder="1" applyAlignment="1" applyProtection="1">
      <alignment vertical="top" wrapText="1"/>
      <protection locked="0"/>
    </xf>
    <xf numFmtId="0" fontId="5" fillId="0" borderId="2" xfId="0" applyFont="1" applyFill="1" applyBorder="1" applyAlignment="1" applyProtection="1">
      <alignment horizontal="center" vertical="top" wrapText="1"/>
      <protection locked="0"/>
    </xf>
    <xf numFmtId="9" fontId="14" fillId="0" borderId="1" xfId="0" applyNumberFormat="1" applyFont="1" applyFill="1" applyBorder="1" applyAlignment="1" applyProtection="1">
      <alignment horizontal="center" vertical="top" wrapText="1"/>
      <protection locked="0"/>
    </xf>
    <xf numFmtId="0" fontId="6" fillId="3" borderId="17" xfId="0" applyFont="1" applyFill="1" applyBorder="1" applyAlignment="1">
      <alignment horizontal="left" vertical="top"/>
    </xf>
    <xf numFmtId="0" fontId="6" fillId="3" borderId="4" xfId="0" applyFont="1" applyFill="1" applyBorder="1" applyAlignment="1">
      <alignment horizontal="left" vertical="top"/>
    </xf>
    <xf numFmtId="0" fontId="6" fillId="3" borderId="18" xfId="0" applyFont="1" applyFill="1" applyBorder="1" applyAlignment="1">
      <alignment horizontal="left" vertical="top"/>
    </xf>
    <xf numFmtId="0" fontId="5" fillId="3" borderId="4" xfId="0" applyFont="1" applyFill="1" applyBorder="1" applyAlignment="1">
      <alignment horizontal="left" vertical="top"/>
    </xf>
    <xf numFmtId="0" fontId="5" fillId="3" borderId="18" xfId="0" applyFont="1" applyFill="1" applyBorder="1" applyAlignment="1">
      <alignment horizontal="left" vertical="top"/>
    </xf>
    <xf numFmtId="0" fontId="7" fillId="6" borderId="19" xfId="0" applyFont="1" applyFill="1" applyBorder="1" applyAlignment="1">
      <alignment horizontal="center"/>
    </xf>
    <xf numFmtId="0" fontId="32" fillId="6" borderId="20" xfId="0" applyFont="1" applyFill="1" applyBorder="1" applyAlignment="1">
      <alignment horizontal="center"/>
    </xf>
    <xf numFmtId="0" fontId="32" fillId="6" borderId="21" xfId="0" applyFont="1" applyFill="1" applyBorder="1" applyAlignment="1">
      <alignment horizontal="center"/>
    </xf>
    <xf numFmtId="0" fontId="3" fillId="12" borderId="6" xfId="0" applyFont="1" applyFill="1" applyBorder="1" applyAlignment="1">
      <alignment horizontal="center" vertical="top"/>
    </xf>
    <xf numFmtId="0" fontId="3" fillId="7" borderId="9" xfId="0" applyFont="1" applyFill="1" applyBorder="1" applyAlignment="1">
      <alignment horizontal="center" vertical="top"/>
    </xf>
    <xf numFmtId="0" fontId="3" fillId="7" borderId="4" xfId="0" applyFont="1" applyFill="1" applyBorder="1" applyAlignment="1">
      <alignment horizontal="center" vertical="top"/>
    </xf>
    <xf numFmtId="0" fontId="3" fillId="7" borderId="8" xfId="0" applyFont="1" applyFill="1" applyBorder="1" applyAlignment="1">
      <alignment horizontal="center" vertical="top"/>
    </xf>
    <xf numFmtId="0" fontId="15" fillId="3" borderId="9" xfId="0" applyFont="1" applyFill="1" applyBorder="1" applyAlignment="1">
      <alignment horizontal="left" vertical="top"/>
    </xf>
    <xf numFmtId="0" fontId="15" fillId="3" borderId="4" xfId="0" applyFont="1" applyFill="1" applyBorder="1" applyAlignment="1">
      <alignment horizontal="left" vertical="top"/>
    </xf>
    <xf numFmtId="0" fontId="3" fillId="12" borderId="1" xfId="0" applyFont="1" applyFill="1" applyBorder="1" applyAlignment="1">
      <alignment horizontal="center" vertical="top" wrapText="1"/>
    </xf>
    <xf numFmtId="0" fontId="33" fillId="0" borderId="6" xfId="0" applyFont="1" applyFill="1" applyBorder="1" applyAlignment="1">
      <alignment horizontal="center"/>
    </xf>
    <xf numFmtId="0" fontId="34" fillId="0" borderId="1" xfId="0" applyFont="1" applyFill="1" applyBorder="1" applyAlignment="1">
      <alignment horizontal="center"/>
    </xf>
    <xf numFmtId="0" fontId="34" fillId="0" borderId="5" xfId="0" applyFont="1" applyFill="1" applyBorder="1" applyAlignment="1">
      <alignment horizontal="center"/>
    </xf>
    <xf numFmtId="0" fontId="3" fillId="12" borderId="1" xfId="0" applyFont="1" applyFill="1" applyBorder="1" applyAlignment="1">
      <alignment horizontal="center" vertical="top"/>
    </xf>
    <xf numFmtId="0" fontId="6" fillId="6" borderId="9" xfId="0" applyFont="1" applyFill="1" applyBorder="1" applyAlignment="1" applyProtection="1">
      <alignment horizontal="center"/>
      <protection locked="0"/>
    </xf>
    <xf numFmtId="0" fontId="6" fillId="6" borderId="4" xfId="0" applyFont="1" applyFill="1" applyBorder="1" applyAlignment="1" applyProtection="1">
      <alignment horizontal="center"/>
      <protection locked="0"/>
    </xf>
    <xf numFmtId="0" fontId="6" fillId="6" borderId="18" xfId="0" applyFont="1" applyFill="1" applyBorder="1" applyAlignment="1" applyProtection="1">
      <alignment horizontal="center"/>
      <protection locked="0"/>
    </xf>
    <xf numFmtId="0" fontId="15" fillId="6" borderId="17" xfId="0" applyFont="1" applyFill="1" applyBorder="1" applyAlignment="1" applyProtection="1">
      <alignment horizontal="left"/>
      <protection locked="0"/>
    </xf>
    <xf numFmtId="0" fontId="15" fillId="6" borderId="18" xfId="0" applyFont="1" applyFill="1" applyBorder="1" applyAlignment="1" applyProtection="1">
      <alignment horizontal="left"/>
      <protection locked="0"/>
    </xf>
    <xf numFmtId="0" fontId="15" fillId="6" borderId="4" xfId="0" applyFont="1" applyFill="1" applyBorder="1" applyAlignment="1" applyProtection="1">
      <alignment horizontal="left"/>
      <protection locked="0"/>
    </xf>
    <xf numFmtId="0" fontId="15" fillId="11" borderId="9" xfId="0" applyFont="1" applyFill="1" applyBorder="1" applyAlignment="1">
      <alignment horizontal="left" vertical="top"/>
    </xf>
    <xf numFmtId="0" fontId="15" fillId="11" borderId="4" xfId="0" applyFont="1" applyFill="1" applyBorder="1" applyAlignment="1">
      <alignment horizontal="left" vertical="top"/>
    </xf>
    <xf numFmtId="0" fontId="15" fillId="11" borderId="8" xfId="0" applyFont="1" applyFill="1" applyBorder="1" applyAlignment="1">
      <alignment horizontal="left" vertical="top"/>
    </xf>
    <xf numFmtId="0" fontId="15" fillId="7" borderId="9" xfId="0" applyFont="1" applyFill="1" applyBorder="1" applyAlignment="1">
      <alignment horizontal="left" vertical="top"/>
    </xf>
    <xf numFmtId="0" fontId="15" fillId="7" borderId="4" xfId="0" applyFont="1" applyFill="1" applyBorder="1" applyAlignment="1">
      <alignment horizontal="left" vertical="top"/>
    </xf>
    <xf numFmtId="0" fontId="31" fillId="0" borderId="13" xfId="0" applyFont="1" applyBorder="1" applyAlignment="1">
      <alignment horizontal="right"/>
    </xf>
    <xf numFmtId="0" fontId="3" fillId="12" borderId="2" xfId="0" applyFont="1" applyFill="1" applyBorder="1" applyAlignment="1">
      <alignment horizontal="center" vertical="center" wrapText="1"/>
    </xf>
    <xf numFmtId="0" fontId="3" fillId="12" borderId="22"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2" borderId="23" xfId="0" applyFont="1" applyFill="1" applyBorder="1" applyAlignment="1">
      <alignment horizontal="center" vertical="center" wrapText="1"/>
    </xf>
    <xf numFmtId="0" fontId="3" fillId="12" borderId="24" xfId="0" applyFont="1" applyFill="1" applyBorder="1" applyAlignment="1">
      <alignment horizontal="center" vertical="center" wrapText="1"/>
    </xf>
    <xf numFmtId="0" fontId="3" fillId="12" borderId="25" xfId="0" applyFont="1" applyFill="1" applyBorder="1" applyAlignment="1">
      <alignment horizontal="center" vertical="center" wrapText="1"/>
    </xf>
    <xf numFmtId="0" fontId="15" fillId="0" borderId="1" xfId="0" applyFont="1" applyBorder="1" applyAlignment="1">
      <alignment horizontal="center"/>
    </xf>
    <xf numFmtId="0" fontId="15" fillId="3" borderId="9" xfId="0" applyFont="1" applyFill="1" applyBorder="1" applyAlignment="1">
      <alignment horizontal="left" vertical="top" wrapText="1"/>
    </xf>
    <xf numFmtId="0" fontId="15" fillId="3" borderId="4" xfId="0" applyFont="1" applyFill="1" applyBorder="1" applyAlignment="1">
      <alignment horizontal="left" vertical="top" wrapText="1"/>
    </xf>
    <xf numFmtId="0" fontId="15" fillId="3" borderId="8" xfId="0" applyFont="1" applyFill="1" applyBorder="1" applyAlignment="1">
      <alignment horizontal="left" vertical="top" wrapText="1"/>
    </xf>
    <xf numFmtId="0" fontId="3" fillId="3" borderId="9" xfId="0" applyFont="1" applyFill="1" applyBorder="1" applyAlignment="1">
      <alignment horizontal="left" vertical="top"/>
    </xf>
    <xf numFmtId="0" fontId="3" fillId="3" borderId="4" xfId="0" applyFont="1" applyFill="1" applyBorder="1" applyAlignment="1">
      <alignment horizontal="left" vertical="top"/>
    </xf>
    <xf numFmtId="0" fontId="3" fillId="3" borderId="18" xfId="0" applyFont="1" applyFill="1" applyBorder="1" applyAlignment="1">
      <alignment horizontal="left" vertical="top"/>
    </xf>
    <xf numFmtId="0" fontId="15" fillId="0" borderId="1" xfId="0" applyFont="1" applyBorder="1" applyAlignment="1">
      <alignment horizontal="right"/>
    </xf>
    <xf numFmtId="0" fontId="35" fillId="6" borderId="1" xfId="0" applyFont="1" applyFill="1" applyBorder="1" applyAlignment="1">
      <alignment horizontal="center" vertical="top"/>
    </xf>
    <xf numFmtId="0" fontId="36" fillId="0" borderId="1" xfId="0" applyFont="1" applyFill="1" applyBorder="1" applyAlignment="1">
      <alignment horizontal="center"/>
    </xf>
    <xf numFmtId="0" fontId="3" fillId="12" borderId="1" xfId="0" applyFont="1" applyFill="1" applyBorder="1" applyAlignment="1">
      <alignment horizontal="center" vertical="center"/>
    </xf>
    <xf numFmtId="0" fontId="3" fillId="12" borderId="1" xfId="0" applyFont="1" applyFill="1" applyBorder="1" applyAlignment="1">
      <alignment horizontal="left" vertical="center" wrapText="1"/>
    </xf>
    <xf numFmtId="0" fontId="3" fillId="12" borderId="1" xfId="0" applyFont="1" applyFill="1" applyBorder="1" applyAlignment="1">
      <alignment horizontal="center" vertical="center" wrapText="1"/>
    </xf>
    <xf numFmtId="0" fontId="15" fillId="6" borderId="1" xfId="0" applyFont="1" applyFill="1" applyBorder="1" applyAlignment="1" applyProtection="1">
      <alignment horizontal="left"/>
      <protection locked="0"/>
    </xf>
    <xf numFmtId="0" fontId="6" fillId="6" borderId="1" xfId="0" applyFont="1" applyFill="1" applyBorder="1" applyAlignment="1" applyProtection="1">
      <alignment horizontal="left"/>
      <protection locked="0"/>
    </xf>
    <xf numFmtId="0" fontId="10" fillId="6" borderId="1" xfId="0" applyFont="1" applyFill="1" applyBorder="1" applyAlignment="1" applyProtection="1">
      <alignment horizontal="left"/>
      <protection locked="0"/>
    </xf>
    <xf numFmtId="0" fontId="22" fillId="6" borderId="1" xfId="0" applyFont="1" applyFill="1" applyBorder="1" applyAlignment="1" applyProtection="1">
      <alignment horizontal="left"/>
      <protection locked="0"/>
    </xf>
    <xf numFmtId="0" fontId="22" fillId="6" borderId="17" xfId="0" applyFont="1" applyFill="1" applyBorder="1" applyAlignment="1" applyProtection="1">
      <alignment horizontal="left"/>
      <protection locked="0"/>
    </xf>
    <xf numFmtId="0" fontId="22" fillId="6" borderId="4" xfId="0" applyFont="1" applyFill="1" applyBorder="1" applyAlignment="1" applyProtection="1">
      <alignment horizontal="left"/>
      <protection locked="0"/>
    </xf>
    <xf numFmtId="0" fontId="22" fillId="6" borderId="18" xfId="0" applyFont="1" applyFill="1" applyBorder="1" applyAlignment="1" applyProtection="1">
      <alignment horizontal="left"/>
      <protection locked="0"/>
    </xf>
    <xf numFmtId="0" fontId="23" fillId="0" borderId="17" xfId="0" applyFont="1" applyBorder="1" applyAlignment="1">
      <alignment horizontal="center" vertical="center"/>
    </xf>
    <xf numFmtId="0" fontId="13" fillId="0" borderId="18" xfId="0" applyFont="1" applyBorder="1" applyAlignment="1">
      <alignment horizontal="center" vertical="center"/>
    </xf>
    <xf numFmtId="0" fontId="37" fillId="6" borderId="1" xfId="0" applyFont="1" applyFill="1" applyBorder="1" applyAlignment="1">
      <alignment horizontal="center" vertical="top"/>
    </xf>
    <xf numFmtId="0" fontId="38" fillId="0" borderId="1" xfId="0" applyFont="1" applyFill="1" applyBorder="1" applyAlignment="1">
      <alignment horizontal="center" vertical="top"/>
    </xf>
    <xf numFmtId="0" fontId="1" fillId="12" borderId="1" xfId="0" applyFont="1" applyFill="1" applyBorder="1" applyAlignment="1">
      <alignment horizontal="left" vertical="top"/>
    </xf>
    <xf numFmtId="0" fontId="1" fillId="12" borderId="1" xfId="0" applyFont="1" applyFill="1" applyBorder="1" applyAlignment="1">
      <alignment horizontal="left" vertical="top" wrapText="1"/>
    </xf>
    <xf numFmtId="0" fontId="12" fillId="12" borderId="17" xfId="0" applyFont="1" applyFill="1" applyBorder="1" applyAlignment="1">
      <alignment horizontal="center" vertical="top" wrapText="1"/>
    </xf>
    <xf numFmtId="0" fontId="12" fillId="12" borderId="18" xfId="0" applyFont="1" applyFill="1" applyBorder="1" applyAlignment="1">
      <alignment horizontal="center" vertical="top" wrapText="1"/>
    </xf>
    <xf numFmtId="0" fontId="12" fillId="12" borderId="2" xfId="0" applyFont="1" applyFill="1" applyBorder="1" applyAlignment="1">
      <alignment horizontal="center" vertical="top" wrapText="1"/>
    </xf>
    <xf numFmtId="0" fontId="12" fillId="12" borderId="3" xfId="0" applyFont="1" applyFill="1" applyBorder="1" applyAlignment="1">
      <alignment horizontal="center" vertical="top" wrapText="1"/>
    </xf>
    <xf numFmtId="0" fontId="1" fillId="12" borderId="2" xfId="0" applyFont="1" applyFill="1" applyBorder="1" applyAlignment="1">
      <alignment horizontal="center" vertical="top"/>
    </xf>
    <xf numFmtId="0" fontId="1" fillId="12" borderId="3" xfId="0" applyFont="1" applyFill="1" applyBorder="1" applyAlignment="1">
      <alignment horizontal="center" vertical="top"/>
    </xf>
    <xf numFmtId="0" fontId="39" fillId="6" borderId="1" xfId="0" applyFont="1" applyFill="1" applyBorder="1" applyAlignment="1">
      <alignment horizontal="center"/>
    </xf>
    <xf numFmtId="0" fontId="12" fillId="6" borderId="1" xfId="0" applyFont="1" applyFill="1" applyBorder="1" applyAlignment="1">
      <alignment horizontal="center" wrapText="1"/>
    </xf>
    <xf numFmtId="0" fontId="12" fillId="0" borderId="1" xfId="0" applyFont="1" applyBorder="1" applyAlignment="1">
      <alignment horizontal="center"/>
    </xf>
    <xf numFmtId="0" fontId="12" fillId="5" borderId="17"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18" xfId="0" applyFont="1" applyFill="1" applyBorder="1" applyAlignment="1">
      <alignment horizontal="center" vertical="center" wrapText="1"/>
    </xf>
    <xf numFmtId="0" fontId="23" fillId="6" borderId="17" xfId="0" applyFont="1" applyFill="1" applyBorder="1" applyAlignment="1">
      <alignment horizontal="center" vertical="center" wrapText="1"/>
    </xf>
    <xf numFmtId="0" fontId="23" fillId="6" borderId="4" xfId="0" applyFont="1" applyFill="1" applyBorder="1" applyAlignment="1">
      <alignment horizontal="center" vertical="center" wrapText="1"/>
    </xf>
    <xf numFmtId="0" fontId="23" fillId="6" borderId="18" xfId="0" applyFont="1" applyFill="1" applyBorder="1" applyAlignment="1">
      <alignment horizontal="center" vertical="center" wrapText="1"/>
    </xf>
    <xf numFmtId="1" fontId="12" fillId="5" borderId="17" xfId="0" applyNumberFormat="1" applyFont="1" applyFill="1" applyBorder="1" applyAlignment="1">
      <alignment horizontal="center" vertical="center" wrapText="1"/>
    </xf>
    <xf numFmtId="1" fontId="12" fillId="5" borderId="4" xfId="0" applyNumberFormat="1" applyFont="1" applyFill="1" applyBorder="1" applyAlignment="1">
      <alignment horizontal="center" vertical="center" wrapText="1"/>
    </xf>
    <xf numFmtId="1" fontId="12" fillId="5" borderId="18" xfId="0" applyNumberFormat="1" applyFont="1" applyFill="1" applyBorder="1" applyAlignment="1">
      <alignment horizontal="center" vertical="center" wrapText="1"/>
    </xf>
    <xf numFmtId="0" fontId="11" fillId="6" borderId="1" xfId="0" applyFont="1" applyFill="1" applyBorder="1" applyAlignment="1">
      <alignment horizontal="left"/>
    </xf>
    <xf numFmtId="0" fontId="39" fillId="6" borderId="1" xfId="0" applyFont="1" applyFill="1" applyBorder="1" applyAlignment="1">
      <alignment horizontal="left"/>
    </xf>
    <xf numFmtId="0" fontId="0" fillId="0" borderId="1" xfId="0" applyBorder="1" applyAlignment="1">
      <alignment horizontal="center"/>
    </xf>
    <xf numFmtId="0" fontId="12" fillId="0" borderId="1" xfId="0" applyFont="1" applyBorder="1" applyAlignment="1">
      <alignment horizontal="right"/>
    </xf>
    <xf numFmtId="0" fontId="0" fillId="5" borderId="17" xfId="0" applyFill="1" applyBorder="1" applyAlignment="1" applyProtection="1">
      <alignment horizontal="center"/>
      <protection locked="0"/>
    </xf>
    <xf numFmtId="0" fontId="0" fillId="5" borderId="18" xfId="0" applyFill="1" applyBorder="1" applyAlignment="1" applyProtection="1">
      <alignment horizontal="center"/>
      <protection locked="0"/>
    </xf>
    <xf numFmtId="0" fontId="12" fillId="6" borderId="17" xfId="0" applyFont="1" applyFill="1" applyBorder="1" applyAlignment="1">
      <alignment horizontal="center" wrapText="1"/>
    </xf>
    <xf numFmtId="0" fontId="12" fillId="6" borderId="4" xfId="0" applyFont="1" applyFill="1" applyBorder="1" applyAlignment="1">
      <alignment horizontal="center" wrapText="1"/>
    </xf>
    <xf numFmtId="0" fontId="12" fillId="6" borderId="18" xfId="0" applyFont="1" applyFill="1" applyBorder="1" applyAlignment="1">
      <alignment horizontal="center" wrapText="1"/>
    </xf>
    <xf numFmtId="0" fontId="12" fillId="12" borderId="17" xfId="0" applyFont="1" applyFill="1" applyBorder="1" applyAlignment="1">
      <alignment horizontal="center"/>
    </xf>
    <xf numFmtId="0" fontId="12" fillId="12" borderId="4" xfId="0" applyFont="1" applyFill="1" applyBorder="1" applyAlignment="1">
      <alignment horizontal="center"/>
    </xf>
    <xf numFmtId="0" fontId="12" fillId="12" borderId="18" xfId="0" applyFont="1" applyFill="1" applyBorder="1" applyAlignment="1">
      <alignment horizontal="center"/>
    </xf>
    <xf numFmtId="0" fontId="12" fillId="12" borderId="26" xfId="0" applyFont="1" applyFill="1" applyBorder="1" applyAlignment="1">
      <alignment horizontal="center"/>
    </xf>
    <xf numFmtId="0" fontId="12" fillId="12" borderId="27" xfId="0" applyFont="1" applyFill="1" applyBorder="1" applyAlignment="1">
      <alignment horizontal="center"/>
    </xf>
    <xf numFmtId="0" fontId="12" fillId="12" borderId="28" xfId="0" applyFont="1" applyFill="1" applyBorder="1" applyAlignment="1">
      <alignment horizontal="center"/>
    </xf>
    <xf numFmtId="0" fontId="11" fillId="6" borderId="7" xfId="0" applyFont="1" applyFill="1" applyBorder="1" applyAlignment="1">
      <alignment horizontal="left"/>
    </xf>
    <xf numFmtId="0" fontId="11" fillId="6" borderId="2" xfId="0" applyFont="1" applyFill="1" applyBorder="1" applyAlignment="1">
      <alignment horizontal="left"/>
    </xf>
    <xf numFmtId="0" fontId="39" fillId="6" borderId="2" xfId="0" applyFont="1" applyFill="1" applyBorder="1" applyAlignment="1">
      <alignment horizontal="left"/>
    </xf>
    <xf numFmtId="0" fontId="39" fillId="6" borderId="29" xfId="0" applyFont="1" applyFill="1" applyBorder="1" applyAlignment="1">
      <alignment horizontal="center"/>
    </xf>
    <xf numFmtId="0" fontId="39" fillId="6" borderId="30" xfId="0" applyFont="1" applyFill="1" applyBorder="1" applyAlignment="1">
      <alignment horizontal="center"/>
    </xf>
    <xf numFmtId="0" fontId="39" fillId="6" borderId="31" xfId="0" applyFont="1" applyFill="1" applyBorder="1" applyAlignment="1">
      <alignment horizontal="center"/>
    </xf>
    <xf numFmtId="0" fontId="12" fillId="6" borderId="9"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8"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0" fillId="5" borderId="1" xfId="0" applyFill="1" applyBorder="1" applyAlignment="1" applyProtection="1">
      <alignment horizontal="center"/>
      <protection locked="0"/>
    </xf>
    <xf numFmtId="0" fontId="0" fillId="5" borderId="5" xfId="0" applyFill="1" applyBorder="1" applyAlignment="1" applyProtection="1">
      <alignment horizontal="center"/>
      <protection locked="0"/>
    </xf>
    <xf numFmtId="0" fontId="12" fillId="6" borderId="6" xfId="0" applyFont="1" applyFill="1" applyBorder="1" applyAlignment="1">
      <alignment horizontal="center" wrapText="1"/>
    </xf>
    <xf numFmtId="0" fontId="12" fillId="6" borderId="5" xfId="0" applyFont="1" applyFill="1" applyBorder="1" applyAlignment="1">
      <alignment horizontal="center" wrapText="1"/>
    </xf>
    <xf numFmtId="0" fontId="12" fillId="12" borderId="6" xfId="0" applyFont="1" applyFill="1" applyBorder="1" applyAlignment="1">
      <alignment horizontal="center"/>
    </xf>
    <xf numFmtId="0" fontId="12" fillId="12" borderId="1" xfId="0" applyFont="1" applyFill="1" applyBorder="1" applyAlignment="1">
      <alignment horizontal="center"/>
    </xf>
    <xf numFmtId="0" fontId="12" fillId="12" borderId="5" xfId="0" applyFont="1" applyFill="1" applyBorder="1" applyAlignment="1">
      <alignment horizontal="center"/>
    </xf>
    <xf numFmtId="0" fontId="12" fillId="0" borderId="32" xfId="0" applyFont="1" applyBorder="1" applyAlignment="1">
      <alignment horizontal="center"/>
    </xf>
    <xf numFmtId="0" fontId="12" fillId="0" borderId="13" xfId="0" applyFont="1" applyBorder="1" applyAlignment="1">
      <alignment horizontal="center"/>
    </xf>
    <xf numFmtId="0" fontId="23" fillId="6" borderId="6"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23" fillId="6" borderId="5" xfId="0" applyFont="1" applyFill="1" applyBorder="1" applyAlignment="1">
      <alignment horizontal="center" vertical="center" wrapText="1"/>
    </xf>
    <xf numFmtId="1" fontId="12" fillId="5" borderId="1" xfId="0" applyNumberFormat="1" applyFont="1" applyFill="1" applyBorder="1" applyAlignment="1">
      <alignment horizontal="center" vertical="center" wrapText="1"/>
    </xf>
    <xf numFmtId="1" fontId="12" fillId="5" borderId="5" xfId="0" applyNumberFormat="1" applyFont="1" applyFill="1" applyBorder="1" applyAlignment="1">
      <alignment horizontal="center" vertical="center" wrapText="1"/>
    </xf>
  </cellXfs>
  <cellStyles count="1">
    <cellStyle name="Normal" xfId="0" builtinId="0"/>
  </cellStyles>
  <dxfs count="1">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IU57"/>
  <sheetViews>
    <sheetView showWhiteSpace="0" view="pageBreakPreview" topLeftCell="G49" zoomScale="89" zoomScaleNormal="75" zoomScaleSheetLayoutView="89" zoomScalePageLayoutView="60" workbookViewId="0">
      <selection activeCell="A2" sqref="A2:E2"/>
    </sheetView>
  </sheetViews>
  <sheetFormatPr defaultRowHeight="15.75"/>
  <cols>
    <col min="1" max="1" width="7.28515625" style="10" customWidth="1"/>
    <col min="2" max="2" width="35" style="4" customWidth="1"/>
    <col min="3" max="3" width="15.7109375" style="4" customWidth="1"/>
    <col min="4" max="4" width="15.28515625" style="4" customWidth="1"/>
    <col min="5" max="5" width="17.140625" style="4" customWidth="1"/>
    <col min="6" max="6" width="39.5703125" style="4" customWidth="1"/>
    <col min="7" max="7" width="44.5703125" style="4" customWidth="1"/>
    <col min="8" max="8" width="32.42578125" style="4" customWidth="1"/>
    <col min="9" max="9" width="36.140625" style="4" customWidth="1"/>
    <col min="10" max="10" width="41.28515625" style="4" customWidth="1"/>
    <col min="11" max="11" width="14.5703125" style="4" customWidth="1"/>
    <col min="12" max="12" width="29.7109375" style="4" customWidth="1"/>
    <col min="13" max="16384" width="9.140625" style="4"/>
  </cols>
  <sheetData>
    <row r="1" spans="1:14" ht="22.5">
      <c r="A1" s="179" t="s">
        <v>303</v>
      </c>
      <c r="B1" s="180"/>
      <c r="C1" s="180"/>
      <c r="D1" s="180"/>
      <c r="E1" s="180"/>
      <c r="F1" s="180"/>
      <c r="G1" s="180"/>
      <c r="H1" s="180"/>
      <c r="I1" s="180"/>
      <c r="J1" s="180"/>
      <c r="K1" s="180"/>
      <c r="L1" s="181"/>
    </row>
    <row r="2" spans="1:14" s="84" customFormat="1" ht="18.75">
      <c r="A2" s="193" t="s">
        <v>443</v>
      </c>
      <c r="B2" s="194"/>
      <c r="C2" s="194"/>
      <c r="D2" s="194"/>
      <c r="E2" s="195"/>
      <c r="F2" s="196" t="s">
        <v>442</v>
      </c>
      <c r="G2" s="197"/>
      <c r="H2" s="196" t="s">
        <v>409</v>
      </c>
      <c r="I2" s="198"/>
      <c r="J2" s="197"/>
      <c r="K2" s="85"/>
      <c r="L2" s="122"/>
    </row>
    <row r="3" spans="1:14" s="6" customFormat="1" ht="21" customHeight="1">
      <c r="A3" s="189" t="s">
        <v>70</v>
      </c>
      <c r="B3" s="190"/>
      <c r="C3" s="190"/>
      <c r="D3" s="190"/>
      <c r="E3" s="190"/>
      <c r="F3" s="190"/>
      <c r="G3" s="190"/>
      <c r="H3" s="190"/>
      <c r="I3" s="190"/>
      <c r="J3" s="190"/>
      <c r="K3" s="190"/>
      <c r="L3" s="191"/>
      <c r="M3" s="5"/>
      <c r="N3" s="5"/>
    </row>
    <row r="4" spans="1:14" s="6" customFormat="1" ht="37.5" customHeight="1">
      <c r="A4" s="182" t="s">
        <v>6</v>
      </c>
      <c r="B4" s="192" t="s">
        <v>0</v>
      </c>
      <c r="C4" s="188" t="s">
        <v>66</v>
      </c>
      <c r="D4" s="76" t="s">
        <v>14</v>
      </c>
      <c r="E4" s="188" t="s">
        <v>1</v>
      </c>
      <c r="F4" s="188" t="s">
        <v>2</v>
      </c>
      <c r="G4" s="188" t="s">
        <v>7</v>
      </c>
      <c r="H4" s="188" t="s">
        <v>17</v>
      </c>
      <c r="I4" s="188"/>
      <c r="J4" s="188"/>
      <c r="K4" s="205" t="s">
        <v>8</v>
      </c>
      <c r="L4" s="208" t="s">
        <v>121</v>
      </c>
      <c r="M4" s="5"/>
      <c r="N4" s="5"/>
    </row>
    <row r="5" spans="1:14" s="6" customFormat="1" ht="141.75" hidden="1" customHeight="1">
      <c r="A5" s="182" t="s">
        <v>9</v>
      </c>
      <c r="B5" s="192"/>
      <c r="C5" s="188"/>
      <c r="D5" s="77"/>
      <c r="E5" s="188"/>
      <c r="F5" s="188"/>
      <c r="G5" s="188"/>
      <c r="H5" s="119" t="s">
        <v>10</v>
      </c>
      <c r="I5" s="119" t="s">
        <v>11</v>
      </c>
      <c r="J5" s="119" t="s">
        <v>12</v>
      </c>
      <c r="K5" s="206"/>
      <c r="L5" s="209"/>
      <c r="M5" s="7"/>
      <c r="N5" s="7"/>
    </row>
    <row r="6" spans="1:14" s="6" customFormat="1" ht="17.25" customHeight="1">
      <c r="A6" s="123"/>
      <c r="B6" s="53"/>
      <c r="C6" s="54"/>
      <c r="D6" s="11"/>
      <c r="E6" s="54"/>
      <c r="F6" s="54"/>
      <c r="G6" s="54"/>
      <c r="H6" s="78">
        <v>1</v>
      </c>
      <c r="I6" s="78">
        <v>2</v>
      </c>
      <c r="J6" s="78">
        <v>3</v>
      </c>
      <c r="K6" s="207"/>
      <c r="L6" s="210"/>
      <c r="M6" s="7"/>
      <c r="N6" s="7"/>
    </row>
    <row r="7" spans="1:14" s="29" customFormat="1" ht="17.25" customHeight="1">
      <c r="A7" s="183" t="s">
        <v>73</v>
      </c>
      <c r="B7" s="184"/>
      <c r="C7" s="184"/>
      <c r="D7" s="184"/>
      <c r="E7" s="184"/>
      <c r="F7" s="184"/>
      <c r="G7" s="184"/>
      <c r="H7" s="184"/>
      <c r="I7" s="184"/>
      <c r="J7" s="184"/>
      <c r="K7" s="184"/>
      <c r="L7" s="185"/>
      <c r="M7" s="28"/>
      <c r="N7" s="28"/>
    </row>
    <row r="8" spans="1:14" ht="17.25" customHeight="1">
      <c r="A8" s="215" t="s">
        <v>13</v>
      </c>
      <c r="B8" s="216"/>
      <c r="C8" s="216"/>
      <c r="D8" s="216"/>
      <c r="E8" s="216"/>
      <c r="F8" s="216"/>
      <c r="G8" s="217"/>
      <c r="H8" s="55"/>
      <c r="I8" s="55"/>
      <c r="J8" s="55"/>
      <c r="K8" s="55"/>
      <c r="L8" s="124"/>
      <c r="M8" s="7"/>
      <c r="N8" s="7"/>
    </row>
    <row r="9" spans="1:14" s="6" customFormat="1" ht="162" customHeight="1">
      <c r="A9" s="125">
        <v>1</v>
      </c>
      <c r="B9" s="18" t="s">
        <v>94</v>
      </c>
      <c r="C9" s="18" t="s">
        <v>100</v>
      </c>
      <c r="D9" s="18" t="s">
        <v>129</v>
      </c>
      <c r="E9" s="159">
        <v>278</v>
      </c>
      <c r="F9" s="22" t="s">
        <v>263</v>
      </c>
      <c r="G9" s="23" t="s">
        <v>95</v>
      </c>
      <c r="H9" s="18" t="s">
        <v>231</v>
      </c>
      <c r="I9" s="18" t="s">
        <v>264</v>
      </c>
      <c r="J9" s="13" t="s">
        <v>265</v>
      </c>
      <c r="K9" s="102">
        <v>3</v>
      </c>
      <c r="L9" s="161" t="s">
        <v>410</v>
      </c>
      <c r="M9" s="7"/>
      <c r="N9" s="7"/>
    </row>
    <row r="10" spans="1:14" s="6" customFormat="1" ht="183" customHeight="1">
      <c r="A10" s="125">
        <v>2</v>
      </c>
      <c r="B10" s="52" t="s">
        <v>266</v>
      </c>
      <c r="C10" s="18" t="s">
        <v>99</v>
      </c>
      <c r="D10" s="13" t="s">
        <v>223</v>
      </c>
      <c r="E10" s="159" t="s">
        <v>437</v>
      </c>
      <c r="F10" s="22" t="s">
        <v>232</v>
      </c>
      <c r="G10" s="23" t="s">
        <v>96</v>
      </c>
      <c r="H10" s="23" t="s">
        <v>97</v>
      </c>
      <c r="I10" s="23" t="s">
        <v>98</v>
      </c>
      <c r="J10" s="22" t="s">
        <v>224</v>
      </c>
      <c r="K10" s="102">
        <v>3</v>
      </c>
      <c r="L10" s="163" t="s">
        <v>433</v>
      </c>
      <c r="M10" s="7"/>
      <c r="N10" s="7"/>
    </row>
    <row r="11" spans="1:14" s="6" customFormat="1" ht="126.75" customHeight="1">
      <c r="A11" s="125">
        <v>3</v>
      </c>
      <c r="B11" s="31" t="s">
        <v>101</v>
      </c>
      <c r="C11" s="18" t="s">
        <v>99</v>
      </c>
      <c r="D11" s="32">
        <v>1</v>
      </c>
      <c r="E11" s="159" t="s">
        <v>438</v>
      </c>
      <c r="F11" s="23" t="s">
        <v>267</v>
      </c>
      <c r="G11" s="23" t="s">
        <v>139</v>
      </c>
      <c r="H11" s="23" t="s">
        <v>312</v>
      </c>
      <c r="I11" s="23" t="s">
        <v>313</v>
      </c>
      <c r="J11" s="23" t="s">
        <v>311</v>
      </c>
      <c r="K11" s="103">
        <v>3</v>
      </c>
      <c r="L11" s="163" t="s">
        <v>434</v>
      </c>
      <c r="M11" s="7"/>
      <c r="N11" s="7"/>
    </row>
    <row r="12" spans="1:14" s="6" customFormat="1" ht="198" customHeight="1">
      <c r="A12" s="125">
        <v>4</v>
      </c>
      <c r="B12" s="31" t="s">
        <v>317</v>
      </c>
      <c r="C12" s="18" t="s">
        <v>99</v>
      </c>
      <c r="D12" s="33" t="s">
        <v>122</v>
      </c>
      <c r="E12" s="159">
        <v>271</v>
      </c>
      <c r="F12" s="23" t="s">
        <v>316</v>
      </c>
      <c r="G12" s="22" t="s">
        <v>268</v>
      </c>
      <c r="H12" s="13" t="s">
        <v>318</v>
      </c>
      <c r="I12" s="13" t="s">
        <v>319</v>
      </c>
      <c r="J12" s="13" t="s">
        <v>320</v>
      </c>
      <c r="K12" s="104">
        <v>3</v>
      </c>
      <c r="L12" s="164" t="s">
        <v>422</v>
      </c>
      <c r="M12" s="7"/>
      <c r="N12" s="7"/>
    </row>
    <row r="13" spans="1:14" s="48" customFormat="1" ht="156.75" customHeight="1">
      <c r="A13" s="126">
        <v>5</v>
      </c>
      <c r="B13" s="15" t="s">
        <v>321</v>
      </c>
      <c r="C13" s="13" t="s">
        <v>306</v>
      </c>
      <c r="D13" s="43" t="s">
        <v>122</v>
      </c>
      <c r="E13" s="101">
        <v>0</v>
      </c>
      <c r="F13" s="13" t="s">
        <v>322</v>
      </c>
      <c r="G13" s="15" t="s">
        <v>225</v>
      </c>
      <c r="H13" s="15" t="s">
        <v>315</v>
      </c>
      <c r="I13" s="15" t="s">
        <v>325</v>
      </c>
      <c r="J13" s="15" t="s">
        <v>314</v>
      </c>
      <c r="K13" s="105"/>
      <c r="L13" s="163" t="s">
        <v>411</v>
      </c>
      <c r="M13" s="47"/>
      <c r="N13" s="47"/>
    </row>
    <row r="14" spans="1:14" s="6" customFormat="1" ht="100.5" customHeight="1">
      <c r="A14" s="126">
        <v>6</v>
      </c>
      <c r="B14" s="15" t="s">
        <v>233</v>
      </c>
      <c r="C14" s="13" t="s">
        <v>113</v>
      </c>
      <c r="D14" s="43" t="s">
        <v>179</v>
      </c>
      <c r="E14" s="172">
        <v>180</v>
      </c>
      <c r="F14" s="13" t="s">
        <v>284</v>
      </c>
      <c r="G14" s="15" t="s">
        <v>180</v>
      </c>
      <c r="H14" s="15" t="s">
        <v>323</v>
      </c>
      <c r="I14" s="15" t="s">
        <v>324</v>
      </c>
      <c r="J14" s="15" t="s">
        <v>326</v>
      </c>
      <c r="K14" s="106">
        <v>1</v>
      </c>
      <c r="L14" s="163" t="s">
        <v>439</v>
      </c>
      <c r="M14" s="7"/>
      <c r="N14" s="7"/>
    </row>
    <row r="15" spans="1:14" s="26" customFormat="1" ht="179.25" customHeight="1">
      <c r="A15" s="127">
        <v>7</v>
      </c>
      <c r="B15" s="18" t="s">
        <v>327</v>
      </c>
      <c r="C15" s="18" t="s">
        <v>99</v>
      </c>
      <c r="D15" s="43" t="s">
        <v>328</v>
      </c>
      <c r="E15" s="159">
        <v>45</v>
      </c>
      <c r="F15" s="18" t="s">
        <v>234</v>
      </c>
      <c r="G15" s="18" t="s">
        <v>235</v>
      </c>
      <c r="H15" s="18" t="s">
        <v>329</v>
      </c>
      <c r="I15" s="18" t="s">
        <v>330</v>
      </c>
      <c r="J15" s="18" t="s">
        <v>331</v>
      </c>
      <c r="K15" s="107">
        <v>3</v>
      </c>
      <c r="L15" s="163" t="s">
        <v>423</v>
      </c>
      <c r="M15" s="25"/>
      <c r="N15" s="25"/>
    </row>
    <row r="16" spans="1:14" ht="151.5" customHeight="1">
      <c r="A16" s="127">
        <v>8</v>
      </c>
      <c r="B16" s="18" t="s">
        <v>50</v>
      </c>
      <c r="C16" s="18" t="s">
        <v>99</v>
      </c>
      <c r="D16" s="34"/>
      <c r="E16" s="160" t="s">
        <v>440</v>
      </c>
      <c r="F16" s="18" t="s">
        <v>181</v>
      </c>
      <c r="G16" s="18" t="s">
        <v>140</v>
      </c>
      <c r="H16" s="23" t="s">
        <v>236</v>
      </c>
      <c r="I16" s="23" t="s">
        <v>237</v>
      </c>
      <c r="J16" s="23" t="s">
        <v>238</v>
      </c>
      <c r="K16" s="108">
        <v>3</v>
      </c>
      <c r="L16" s="162"/>
      <c r="M16" s="8"/>
      <c r="N16" s="8"/>
    </row>
    <row r="17" spans="1:255" ht="22.5" customHeight="1">
      <c r="A17" s="212" t="s">
        <v>74</v>
      </c>
      <c r="B17" s="213"/>
      <c r="C17" s="213"/>
      <c r="D17" s="213"/>
      <c r="E17" s="213"/>
      <c r="F17" s="213"/>
      <c r="G17" s="213"/>
      <c r="H17" s="213"/>
      <c r="I17" s="213"/>
      <c r="J17" s="213"/>
      <c r="K17" s="213"/>
      <c r="L17" s="214"/>
      <c r="M17" s="8"/>
      <c r="N17" s="8"/>
    </row>
    <row r="18" spans="1:255" ht="93.75" customHeight="1">
      <c r="A18" s="127">
        <v>9</v>
      </c>
      <c r="B18" s="19" t="s">
        <v>239</v>
      </c>
      <c r="C18" s="18" t="s">
        <v>99</v>
      </c>
      <c r="D18" s="13" t="s">
        <v>107</v>
      </c>
      <c r="E18" s="167">
        <v>1</v>
      </c>
      <c r="F18" s="23" t="s">
        <v>102</v>
      </c>
      <c r="G18" s="22" t="s">
        <v>104</v>
      </c>
      <c r="H18" s="23" t="s">
        <v>103</v>
      </c>
      <c r="I18" s="18" t="s">
        <v>105</v>
      </c>
      <c r="J18" s="18" t="s">
        <v>106</v>
      </c>
      <c r="K18" s="109">
        <v>3</v>
      </c>
      <c r="L18" s="165" t="s">
        <v>412</v>
      </c>
      <c r="M18" s="8"/>
      <c r="N18" s="8"/>
    </row>
    <row r="19" spans="1:255" s="40" customFormat="1" ht="96" customHeight="1">
      <c r="A19" s="128">
        <v>10</v>
      </c>
      <c r="B19" s="38" t="s">
        <v>332</v>
      </c>
      <c r="C19" s="18" t="s">
        <v>99</v>
      </c>
      <c r="D19" s="18" t="s">
        <v>240</v>
      </c>
      <c r="E19" s="159">
        <v>160</v>
      </c>
      <c r="F19" s="18" t="s">
        <v>333</v>
      </c>
      <c r="G19" s="18" t="s">
        <v>334</v>
      </c>
      <c r="H19" s="18" t="s">
        <v>337</v>
      </c>
      <c r="I19" s="18" t="s">
        <v>336</v>
      </c>
      <c r="J19" s="18" t="s">
        <v>335</v>
      </c>
      <c r="K19" s="106">
        <v>3</v>
      </c>
      <c r="L19" s="163" t="s">
        <v>413</v>
      </c>
      <c r="M19" s="46"/>
      <c r="N19" s="46"/>
    </row>
    <row r="20" spans="1:255" s="40" customFormat="1" ht="96" customHeight="1">
      <c r="A20" s="128">
        <v>11</v>
      </c>
      <c r="B20" s="15" t="s">
        <v>338</v>
      </c>
      <c r="C20" s="13" t="s">
        <v>99</v>
      </c>
      <c r="D20" s="13" t="s">
        <v>339</v>
      </c>
      <c r="E20" s="159">
        <v>255</v>
      </c>
      <c r="F20" s="13" t="s">
        <v>340</v>
      </c>
      <c r="G20" s="13" t="s">
        <v>241</v>
      </c>
      <c r="H20" s="13" t="s">
        <v>341</v>
      </c>
      <c r="I20" s="13" t="s">
        <v>342</v>
      </c>
      <c r="J20" s="13" t="s">
        <v>343</v>
      </c>
      <c r="K20" s="106">
        <v>3</v>
      </c>
      <c r="L20" s="163" t="s">
        <v>414</v>
      </c>
      <c r="M20" s="46"/>
      <c r="N20" s="46"/>
    </row>
    <row r="21" spans="1:255" s="37" customFormat="1" ht="95.25" customHeight="1">
      <c r="A21" s="129">
        <v>12</v>
      </c>
      <c r="B21" s="18" t="s">
        <v>344</v>
      </c>
      <c r="C21" s="18" t="s">
        <v>277</v>
      </c>
      <c r="D21" s="33" t="s">
        <v>122</v>
      </c>
      <c r="E21" s="159">
        <v>0</v>
      </c>
      <c r="F21" s="18" t="s">
        <v>345</v>
      </c>
      <c r="G21" s="18" t="s">
        <v>349</v>
      </c>
      <c r="H21" s="18" t="s">
        <v>346</v>
      </c>
      <c r="I21" s="18" t="s">
        <v>347</v>
      </c>
      <c r="J21" s="18" t="s">
        <v>348</v>
      </c>
      <c r="K21" s="107"/>
      <c r="L21" s="163" t="s">
        <v>411</v>
      </c>
      <c r="M21" s="36"/>
      <c r="N21" s="36"/>
    </row>
    <row r="22" spans="1:255" ht="94.5" customHeight="1">
      <c r="A22" s="127">
        <v>13</v>
      </c>
      <c r="B22" s="13" t="s">
        <v>350</v>
      </c>
      <c r="C22" s="18" t="s">
        <v>277</v>
      </c>
      <c r="D22" s="13" t="s">
        <v>108</v>
      </c>
      <c r="E22" s="167">
        <v>0</v>
      </c>
      <c r="F22" s="23" t="s">
        <v>351</v>
      </c>
      <c r="G22" s="13" t="s">
        <v>109</v>
      </c>
      <c r="H22" s="18" t="s">
        <v>354</v>
      </c>
      <c r="I22" s="18" t="s">
        <v>353</v>
      </c>
      <c r="J22" s="18" t="s">
        <v>352</v>
      </c>
      <c r="K22" s="109"/>
      <c r="L22" s="165" t="s">
        <v>411</v>
      </c>
      <c r="M22" s="8"/>
      <c r="N22" s="8"/>
    </row>
    <row r="23" spans="1:255" ht="74.25" customHeight="1">
      <c r="A23" s="127">
        <v>14</v>
      </c>
      <c r="B23" s="13" t="s">
        <v>355</v>
      </c>
      <c r="C23" s="18" t="s">
        <v>99</v>
      </c>
      <c r="D23" s="43" t="s">
        <v>356</v>
      </c>
      <c r="E23" s="173">
        <v>0.53</v>
      </c>
      <c r="F23" s="18" t="s">
        <v>357</v>
      </c>
      <c r="G23" s="18" t="s">
        <v>358</v>
      </c>
      <c r="H23" s="18" t="s">
        <v>359</v>
      </c>
      <c r="I23" s="18" t="s">
        <v>360</v>
      </c>
      <c r="J23" s="18" t="s">
        <v>361</v>
      </c>
      <c r="K23" s="107">
        <v>3</v>
      </c>
      <c r="L23" s="166" t="s">
        <v>415</v>
      </c>
      <c r="M23" s="8"/>
      <c r="N23" s="8"/>
    </row>
    <row r="24" spans="1:255" s="50" customFormat="1" ht="84" customHeight="1">
      <c r="A24" s="130">
        <v>15</v>
      </c>
      <c r="B24" s="15" t="s">
        <v>363</v>
      </c>
      <c r="C24" s="13" t="s">
        <v>99</v>
      </c>
      <c r="D24" s="13" t="s">
        <v>362</v>
      </c>
      <c r="E24" s="159">
        <v>160</v>
      </c>
      <c r="F24" s="13" t="s">
        <v>364</v>
      </c>
      <c r="G24" s="13" t="s">
        <v>242</v>
      </c>
      <c r="H24" s="13" t="s">
        <v>310</v>
      </c>
      <c r="I24" s="13" t="s">
        <v>365</v>
      </c>
      <c r="J24" s="13" t="s">
        <v>366</v>
      </c>
      <c r="K24" s="106">
        <v>1</v>
      </c>
      <c r="L24" s="163" t="s">
        <v>435</v>
      </c>
      <c r="M24" s="49"/>
      <c r="N24" s="49"/>
    </row>
    <row r="25" spans="1:255" s="50" customFormat="1" ht="84" customHeight="1">
      <c r="A25" s="130">
        <v>16</v>
      </c>
      <c r="B25" s="15" t="s">
        <v>298</v>
      </c>
      <c r="C25" s="13" t="s">
        <v>99</v>
      </c>
      <c r="D25" s="43" t="s">
        <v>367</v>
      </c>
      <c r="E25" s="159">
        <v>1</v>
      </c>
      <c r="F25" s="13" t="s">
        <v>368</v>
      </c>
      <c r="G25" s="13" t="s">
        <v>370</v>
      </c>
      <c r="H25" s="13" t="s">
        <v>369</v>
      </c>
      <c r="I25" s="13" t="s">
        <v>371</v>
      </c>
      <c r="J25" s="13" t="s">
        <v>372</v>
      </c>
      <c r="K25" s="106">
        <v>3</v>
      </c>
      <c r="L25" s="163" t="s">
        <v>416</v>
      </c>
      <c r="M25" s="49"/>
      <c r="N25" s="49"/>
    </row>
    <row r="26" spans="1:255" s="6" customFormat="1" ht="93.75">
      <c r="A26" s="127">
        <v>17</v>
      </c>
      <c r="B26" s="13" t="s">
        <v>183</v>
      </c>
      <c r="C26" s="13" t="s">
        <v>113</v>
      </c>
      <c r="D26" s="13" t="s">
        <v>297</v>
      </c>
      <c r="E26" s="167">
        <v>3</v>
      </c>
      <c r="F26" s="13" t="s">
        <v>184</v>
      </c>
      <c r="G26" s="13" t="s">
        <v>185</v>
      </c>
      <c r="H26" s="13" t="s">
        <v>186</v>
      </c>
      <c r="I26" s="13" t="s">
        <v>187</v>
      </c>
      <c r="J26" s="13" t="s">
        <v>188</v>
      </c>
      <c r="K26" s="107">
        <v>3</v>
      </c>
      <c r="L26" s="166" t="s">
        <v>417</v>
      </c>
    </row>
    <row r="27" spans="1:255" ht="18.75">
      <c r="A27" s="199" t="s">
        <v>4</v>
      </c>
      <c r="B27" s="200"/>
      <c r="C27" s="200"/>
      <c r="D27" s="200"/>
      <c r="E27" s="200"/>
      <c r="F27" s="200"/>
      <c r="G27" s="200"/>
      <c r="H27" s="200"/>
      <c r="I27" s="200"/>
      <c r="J27" s="200"/>
      <c r="K27" s="200"/>
      <c r="L27" s="201"/>
    </row>
    <row r="28" spans="1:255" s="40" customFormat="1" ht="94.5" customHeight="1">
      <c r="A28" s="131">
        <v>18</v>
      </c>
      <c r="B28" s="18" t="s">
        <v>271</v>
      </c>
      <c r="C28" s="18" t="s">
        <v>99</v>
      </c>
      <c r="D28" s="18" t="s">
        <v>110</v>
      </c>
      <c r="E28" s="159">
        <v>1412</v>
      </c>
      <c r="F28" s="18" t="s">
        <v>243</v>
      </c>
      <c r="G28" s="18" t="s">
        <v>123</v>
      </c>
      <c r="H28" s="18" t="s">
        <v>377</v>
      </c>
      <c r="I28" s="18" t="s">
        <v>378</v>
      </c>
      <c r="J28" s="18" t="s">
        <v>379</v>
      </c>
      <c r="K28" s="107">
        <v>3</v>
      </c>
      <c r="L28" s="163" t="s">
        <v>418</v>
      </c>
    </row>
    <row r="29" spans="1:255" s="40" customFormat="1" ht="87" customHeight="1">
      <c r="A29" s="131">
        <v>19</v>
      </c>
      <c r="B29" s="18" t="s">
        <v>112</v>
      </c>
      <c r="C29" s="18" t="s">
        <v>113</v>
      </c>
      <c r="D29" s="18" t="s">
        <v>117</v>
      </c>
      <c r="E29" s="159">
        <v>31134</v>
      </c>
      <c r="F29" s="18" t="s">
        <v>249</v>
      </c>
      <c r="G29" s="18" t="s">
        <v>131</v>
      </c>
      <c r="H29" s="18" t="s">
        <v>380</v>
      </c>
      <c r="I29" s="18" t="s">
        <v>381</v>
      </c>
      <c r="J29" s="18" t="s">
        <v>382</v>
      </c>
      <c r="K29" s="107">
        <v>3</v>
      </c>
      <c r="L29" s="169" t="s">
        <v>424</v>
      </c>
      <c r="M29" s="177"/>
      <c r="N29" s="177"/>
      <c r="O29" s="177"/>
      <c r="P29" s="177"/>
      <c r="Q29" s="177"/>
      <c r="R29" s="177"/>
      <c r="S29" s="177"/>
      <c r="T29" s="177"/>
      <c r="U29" s="177"/>
      <c r="V29" s="177"/>
      <c r="W29" s="178"/>
      <c r="X29" s="174"/>
      <c r="Y29" s="175"/>
      <c r="Z29" s="175"/>
      <c r="AA29" s="175"/>
      <c r="AB29" s="175"/>
      <c r="AC29" s="175"/>
      <c r="AD29" s="175"/>
      <c r="AE29" s="175"/>
      <c r="AF29" s="175"/>
      <c r="AG29" s="175"/>
      <c r="AH29" s="175"/>
      <c r="AI29" s="176"/>
      <c r="AJ29" s="174"/>
      <c r="AK29" s="175"/>
      <c r="AL29" s="175"/>
      <c r="AM29" s="175"/>
      <c r="AN29" s="175"/>
      <c r="AO29" s="175"/>
      <c r="AP29" s="175"/>
      <c r="AQ29" s="175"/>
      <c r="AR29" s="175"/>
      <c r="AS29" s="175"/>
      <c r="AT29" s="175"/>
      <c r="AU29" s="176"/>
      <c r="AV29" s="174"/>
      <c r="AW29" s="175"/>
      <c r="AX29" s="175"/>
      <c r="AY29" s="175"/>
      <c r="AZ29" s="175"/>
      <c r="BA29" s="175"/>
      <c r="BB29" s="175"/>
      <c r="BC29" s="175"/>
      <c r="BD29" s="175"/>
      <c r="BE29" s="175"/>
      <c r="BF29" s="175"/>
      <c r="BG29" s="176"/>
      <c r="BH29" s="174"/>
      <c r="BI29" s="175"/>
      <c r="BJ29" s="175"/>
      <c r="BK29" s="175"/>
      <c r="BL29" s="175"/>
      <c r="BM29" s="175"/>
      <c r="BN29" s="175"/>
      <c r="BO29" s="175"/>
      <c r="BP29" s="175"/>
      <c r="BQ29" s="175"/>
      <c r="BR29" s="175"/>
      <c r="BS29" s="176"/>
      <c r="BT29" s="174"/>
      <c r="BU29" s="175"/>
      <c r="BV29" s="175"/>
      <c r="BW29" s="175"/>
      <c r="BX29" s="175"/>
      <c r="BY29" s="175"/>
      <c r="BZ29" s="175"/>
      <c r="CA29" s="175"/>
      <c r="CB29" s="175"/>
      <c r="CC29" s="175"/>
      <c r="CD29" s="175"/>
      <c r="CE29" s="176"/>
      <c r="CF29" s="174"/>
      <c r="CG29" s="175"/>
      <c r="CH29" s="175"/>
      <c r="CI29" s="175"/>
      <c r="CJ29" s="175"/>
      <c r="CK29" s="175"/>
      <c r="CL29" s="175"/>
      <c r="CM29" s="175"/>
      <c r="CN29" s="175"/>
      <c r="CO29" s="175"/>
      <c r="CP29" s="175"/>
      <c r="CQ29" s="176"/>
      <c r="CR29" s="174"/>
      <c r="CS29" s="175"/>
      <c r="CT29" s="175"/>
      <c r="CU29" s="175"/>
      <c r="CV29" s="175"/>
      <c r="CW29" s="175"/>
      <c r="CX29" s="175"/>
      <c r="CY29" s="175"/>
      <c r="CZ29" s="175"/>
      <c r="DA29" s="175"/>
      <c r="DB29" s="175"/>
      <c r="DC29" s="176"/>
      <c r="DD29" s="174"/>
      <c r="DE29" s="175"/>
      <c r="DF29" s="175"/>
      <c r="DG29" s="175"/>
      <c r="DH29" s="175"/>
      <c r="DI29" s="175"/>
      <c r="DJ29" s="175"/>
      <c r="DK29" s="175"/>
      <c r="DL29" s="175"/>
      <c r="DM29" s="175"/>
      <c r="DN29" s="175"/>
      <c r="DO29" s="176"/>
      <c r="DP29" s="174"/>
      <c r="DQ29" s="175"/>
      <c r="DR29" s="175"/>
      <c r="DS29" s="175"/>
      <c r="DT29" s="175"/>
      <c r="DU29" s="175"/>
      <c r="DV29" s="175"/>
      <c r="DW29" s="175"/>
      <c r="DX29" s="175"/>
      <c r="DY29" s="175"/>
      <c r="DZ29" s="175"/>
      <c r="EA29" s="176"/>
      <c r="EB29" s="174"/>
      <c r="EC29" s="175"/>
      <c r="ED29" s="175"/>
      <c r="EE29" s="175"/>
      <c r="EF29" s="175"/>
      <c r="EG29" s="175"/>
      <c r="EH29" s="175"/>
      <c r="EI29" s="175"/>
      <c r="EJ29" s="175"/>
      <c r="EK29" s="175"/>
      <c r="EL29" s="175"/>
      <c r="EM29" s="176"/>
      <c r="EN29" s="174"/>
      <c r="EO29" s="175"/>
      <c r="EP29" s="175"/>
      <c r="EQ29" s="175"/>
      <c r="ER29" s="175"/>
      <c r="ES29" s="175"/>
      <c r="ET29" s="175"/>
      <c r="EU29" s="175"/>
      <c r="EV29" s="175"/>
      <c r="EW29" s="175"/>
      <c r="EX29" s="175"/>
      <c r="EY29" s="176"/>
      <c r="EZ29" s="174"/>
      <c r="FA29" s="175"/>
      <c r="FB29" s="175"/>
      <c r="FC29" s="175"/>
      <c r="FD29" s="175"/>
      <c r="FE29" s="175"/>
      <c r="FF29" s="175"/>
      <c r="FG29" s="175"/>
      <c r="FH29" s="175"/>
      <c r="FI29" s="175"/>
      <c r="FJ29" s="175"/>
      <c r="FK29" s="176"/>
      <c r="FL29" s="174"/>
      <c r="FM29" s="175"/>
      <c r="FN29" s="175"/>
      <c r="FO29" s="175"/>
      <c r="FP29" s="175"/>
      <c r="FQ29" s="175"/>
      <c r="FR29" s="175"/>
      <c r="FS29" s="175"/>
      <c r="FT29" s="175"/>
      <c r="FU29" s="175"/>
      <c r="FV29" s="175"/>
      <c r="FW29" s="176"/>
      <c r="FX29" s="174"/>
      <c r="FY29" s="175"/>
      <c r="FZ29" s="175"/>
      <c r="GA29" s="175"/>
      <c r="GB29" s="175"/>
      <c r="GC29" s="175"/>
      <c r="GD29" s="175"/>
      <c r="GE29" s="175"/>
      <c r="GF29" s="175"/>
      <c r="GG29" s="175"/>
      <c r="GH29" s="175"/>
      <c r="GI29" s="176"/>
      <c r="GJ29" s="174"/>
      <c r="GK29" s="175"/>
      <c r="GL29" s="175"/>
      <c r="GM29" s="175"/>
      <c r="GN29" s="175"/>
      <c r="GO29" s="175"/>
      <c r="GP29" s="175"/>
      <c r="GQ29" s="175"/>
      <c r="GR29" s="175"/>
      <c r="GS29" s="175"/>
      <c r="GT29" s="175"/>
      <c r="GU29" s="176"/>
      <c r="GV29" s="174"/>
      <c r="GW29" s="175"/>
      <c r="GX29" s="175"/>
      <c r="GY29" s="175"/>
      <c r="GZ29" s="175"/>
      <c r="HA29" s="175"/>
      <c r="HB29" s="175"/>
      <c r="HC29" s="175"/>
      <c r="HD29" s="175"/>
      <c r="HE29" s="175"/>
      <c r="HF29" s="175"/>
      <c r="HG29" s="176"/>
      <c r="HH29" s="174"/>
      <c r="HI29" s="175"/>
      <c r="HJ29" s="175"/>
      <c r="HK29" s="175"/>
      <c r="HL29" s="175"/>
      <c r="HM29" s="175"/>
      <c r="HN29" s="175"/>
      <c r="HO29" s="175"/>
      <c r="HP29" s="175"/>
      <c r="HQ29" s="175"/>
      <c r="HR29" s="175"/>
      <c r="HS29" s="176"/>
      <c r="HT29" s="174"/>
      <c r="HU29" s="175"/>
      <c r="HV29" s="175"/>
      <c r="HW29" s="175"/>
      <c r="HX29" s="175"/>
      <c r="HY29" s="175"/>
      <c r="HZ29" s="175"/>
      <c r="IA29" s="175"/>
      <c r="IB29" s="175"/>
      <c r="IC29" s="175"/>
      <c r="ID29" s="175"/>
      <c r="IE29" s="176"/>
      <c r="IF29" s="174"/>
      <c r="IG29" s="175"/>
      <c r="IH29" s="175"/>
      <c r="II29" s="175"/>
      <c r="IJ29" s="175"/>
      <c r="IK29" s="175"/>
      <c r="IL29" s="175"/>
      <c r="IM29" s="175"/>
      <c r="IN29" s="175"/>
      <c r="IO29" s="175"/>
      <c r="IP29" s="175"/>
      <c r="IQ29" s="176"/>
      <c r="IR29" s="174"/>
      <c r="IS29" s="175"/>
      <c r="IT29" s="175"/>
      <c r="IU29" s="175"/>
    </row>
    <row r="30" spans="1:255" s="40" customFormat="1" ht="143.25" customHeight="1">
      <c r="A30" s="125">
        <v>20</v>
      </c>
      <c r="B30" s="13" t="s">
        <v>189</v>
      </c>
      <c r="C30" s="13" t="s">
        <v>113</v>
      </c>
      <c r="D30" s="13" t="s">
        <v>190</v>
      </c>
      <c r="E30" s="167">
        <v>30450</v>
      </c>
      <c r="F30" s="13" t="s">
        <v>191</v>
      </c>
      <c r="G30" s="13" t="s">
        <v>192</v>
      </c>
      <c r="H30" s="13" t="s">
        <v>383</v>
      </c>
      <c r="I30" s="13" t="s">
        <v>384</v>
      </c>
      <c r="J30" s="13" t="s">
        <v>385</v>
      </c>
      <c r="K30" s="107">
        <v>3</v>
      </c>
      <c r="L30" s="163" t="s">
        <v>425</v>
      </c>
    </row>
    <row r="31" spans="1:255" s="40" customFormat="1" ht="120" customHeight="1">
      <c r="A31" s="125">
        <v>21</v>
      </c>
      <c r="B31" s="13" t="s">
        <v>193</v>
      </c>
      <c r="C31" s="13" t="s">
        <v>113</v>
      </c>
      <c r="D31" s="13" t="s">
        <v>194</v>
      </c>
      <c r="E31" s="167" t="s">
        <v>407</v>
      </c>
      <c r="F31" s="13" t="s">
        <v>195</v>
      </c>
      <c r="G31" s="13" t="s">
        <v>196</v>
      </c>
      <c r="H31" s="13" t="s">
        <v>245</v>
      </c>
      <c r="I31" s="13" t="s">
        <v>197</v>
      </c>
      <c r="J31" s="13" t="s">
        <v>198</v>
      </c>
      <c r="K31" s="107">
        <v>3</v>
      </c>
      <c r="L31" s="163" t="s">
        <v>436</v>
      </c>
    </row>
    <row r="32" spans="1:255" s="42" customFormat="1" ht="132" hidden="1" customHeight="1">
      <c r="A32" s="132">
        <v>18</v>
      </c>
      <c r="B32" s="23" t="s">
        <v>246</v>
      </c>
      <c r="C32" s="18" t="s">
        <v>99</v>
      </c>
      <c r="D32" s="23" t="s">
        <v>247</v>
      </c>
      <c r="E32" s="41"/>
      <c r="F32" s="23" t="s">
        <v>138</v>
      </c>
      <c r="G32" s="23" t="s">
        <v>248</v>
      </c>
      <c r="H32" s="23" t="s">
        <v>114</v>
      </c>
      <c r="I32" s="23" t="s">
        <v>116</v>
      </c>
      <c r="J32" s="23" t="s">
        <v>115</v>
      </c>
      <c r="K32" s="81"/>
      <c r="L32" s="133"/>
    </row>
    <row r="33" spans="1:12" ht="18.75">
      <c r="A33" s="202" t="s">
        <v>75</v>
      </c>
      <c r="B33" s="203"/>
      <c r="C33" s="203"/>
      <c r="D33" s="203"/>
      <c r="E33" s="203"/>
      <c r="F33" s="203"/>
      <c r="G33" s="203"/>
      <c r="H33" s="56"/>
      <c r="I33" s="56"/>
      <c r="J33" s="56"/>
      <c r="K33" s="81"/>
      <c r="L33" s="134"/>
    </row>
    <row r="34" spans="1:12" s="40" customFormat="1" ht="105" customHeight="1">
      <c r="A34" s="131">
        <v>22</v>
      </c>
      <c r="B34" s="23" t="s">
        <v>92</v>
      </c>
      <c r="C34" s="18" t="s">
        <v>99</v>
      </c>
      <c r="D34" s="110"/>
      <c r="E34" s="111"/>
      <c r="F34" s="18" t="s">
        <v>111</v>
      </c>
      <c r="G34" s="18" t="s">
        <v>244</v>
      </c>
      <c r="H34" s="18" t="s">
        <v>38</v>
      </c>
      <c r="I34" s="18" t="s">
        <v>376</v>
      </c>
      <c r="J34" s="18" t="s">
        <v>130</v>
      </c>
      <c r="K34" s="107">
        <v>0</v>
      </c>
      <c r="L34" s="163" t="s">
        <v>426</v>
      </c>
    </row>
    <row r="35" spans="1:12" s="6" customFormat="1" ht="79.5" customHeight="1">
      <c r="A35" s="127">
        <v>23</v>
      </c>
      <c r="B35" s="13" t="s">
        <v>55</v>
      </c>
      <c r="C35" s="18" t="s">
        <v>99</v>
      </c>
      <c r="D35" s="13" t="s">
        <v>182</v>
      </c>
      <c r="E35" s="167">
        <v>0</v>
      </c>
      <c r="F35" s="13" t="s">
        <v>57</v>
      </c>
      <c r="G35" s="13" t="s">
        <v>39</v>
      </c>
      <c r="H35" s="13" t="s">
        <v>373</v>
      </c>
      <c r="I35" s="13" t="s">
        <v>374</v>
      </c>
      <c r="J35" s="13" t="s">
        <v>375</v>
      </c>
      <c r="K35" s="107">
        <v>0</v>
      </c>
      <c r="L35" s="166" t="s">
        <v>427</v>
      </c>
    </row>
    <row r="36" spans="1:12" ht="18.75">
      <c r="A36" s="186" t="s">
        <v>5</v>
      </c>
      <c r="B36" s="187"/>
      <c r="C36" s="187"/>
      <c r="D36" s="187"/>
      <c r="E36" s="57"/>
      <c r="F36" s="57"/>
      <c r="G36" s="57"/>
      <c r="H36" s="57"/>
      <c r="I36" s="57"/>
      <c r="J36" s="57"/>
      <c r="K36" s="81"/>
      <c r="L36" s="135"/>
    </row>
    <row r="37" spans="1:12" ht="119.25" customHeight="1">
      <c r="A37" s="125">
        <v>24</v>
      </c>
      <c r="B37" s="13" t="s">
        <v>132</v>
      </c>
      <c r="C37" s="18" t="s">
        <v>99</v>
      </c>
      <c r="D37" s="112"/>
      <c r="E37" s="113" t="s">
        <v>407</v>
      </c>
      <c r="F37" s="16" t="s">
        <v>56</v>
      </c>
      <c r="G37" s="16" t="s">
        <v>15</v>
      </c>
      <c r="H37" s="16" t="s">
        <v>118</v>
      </c>
      <c r="I37" s="16" t="s">
        <v>37</v>
      </c>
      <c r="J37" s="16" t="s">
        <v>19</v>
      </c>
      <c r="K37" s="107">
        <v>1</v>
      </c>
      <c r="L37" s="168" t="s">
        <v>419</v>
      </c>
    </row>
    <row r="38" spans="1:12" s="50" customFormat="1" ht="162" customHeight="1">
      <c r="A38" s="125">
        <v>25</v>
      </c>
      <c r="B38" s="13" t="s">
        <v>21</v>
      </c>
      <c r="C38" s="18" t="s">
        <v>99</v>
      </c>
      <c r="D38" s="12" t="s">
        <v>119</v>
      </c>
      <c r="E38" s="167">
        <v>0</v>
      </c>
      <c r="F38" s="13" t="s">
        <v>65</v>
      </c>
      <c r="G38" s="13" t="s">
        <v>250</v>
      </c>
      <c r="H38" s="13" t="s">
        <v>386</v>
      </c>
      <c r="I38" s="13" t="s">
        <v>387</v>
      </c>
      <c r="J38" s="13" t="s">
        <v>388</v>
      </c>
      <c r="K38" s="107">
        <v>0</v>
      </c>
      <c r="L38" s="169" t="s">
        <v>420</v>
      </c>
    </row>
    <row r="39" spans="1:12" s="35" customFormat="1" ht="18.75">
      <c r="A39" s="136" t="s">
        <v>20</v>
      </c>
      <c r="B39" s="51"/>
      <c r="C39" s="51"/>
      <c r="D39" s="51"/>
      <c r="E39" s="51"/>
      <c r="F39" s="51"/>
      <c r="G39" s="51"/>
      <c r="H39" s="51"/>
      <c r="I39" s="51"/>
      <c r="J39" s="51"/>
      <c r="K39" s="81"/>
      <c r="L39" s="137"/>
    </row>
    <row r="40" spans="1:12" s="35" customFormat="1" ht="129" customHeight="1">
      <c r="A40" s="138">
        <v>26</v>
      </c>
      <c r="B40" s="13" t="s">
        <v>226</v>
      </c>
      <c r="C40" s="18" t="s">
        <v>99</v>
      </c>
      <c r="D40" s="114"/>
      <c r="E40" s="115" t="s">
        <v>441</v>
      </c>
      <c r="F40" s="19" t="s">
        <v>220</v>
      </c>
      <c r="G40" s="19" t="s">
        <v>251</v>
      </c>
      <c r="H40" s="19" t="s">
        <v>221</v>
      </c>
      <c r="I40" s="19" t="s">
        <v>222</v>
      </c>
      <c r="J40" s="19" t="s">
        <v>252</v>
      </c>
      <c r="K40" s="107">
        <v>0</v>
      </c>
      <c r="L40" s="164" t="s">
        <v>421</v>
      </c>
    </row>
    <row r="41" spans="1:12" ht="75">
      <c r="A41" s="138">
        <v>27</v>
      </c>
      <c r="B41" s="18" t="s">
        <v>47</v>
      </c>
      <c r="C41" s="18" t="s">
        <v>99</v>
      </c>
      <c r="D41" s="114"/>
      <c r="E41" s="115" t="s">
        <v>407</v>
      </c>
      <c r="F41" s="23" t="s">
        <v>136</v>
      </c>
      <c r="G41" s="19" t="s">
        <v>253</v>
      </c>
      <c r="H41" s="18" t="s">
        <v>135</v>
      </c>
      <c r="I41" s="18" t="s">
        <v>134</v>
      </c>
      <c r="J41" s="18" t="s">
        <v>133</v>
      </c>
      <c r="K41" s="107">
        <v>1</v>
      </c>
      <c r="L41" s="171" t="s">
        <v>428</v>
      </c>
    </row>
    <row r="42" spans="1:12" ht="18.75">
      <c r="A42" s="186" t="s">
        <v>36</v>
      </c>
      <c r="B42" s="187"/>
      <c r="C42" s="187"/>
      <c r="D42" s="187"/>
      <c r="E42" s="118"/>
      <c r="F42" s="118"/>
      <c r="G42" s="118"/>
      <c r="H42" s="118"/>
      <c r="I42" s="118"/>
      <c r="J42" s="118"/>
      <c r="K42" s="81"/>
      <c r="L42" s="135"/>
    </row>
    <row r="43" spans="1:12" ht="79.5" customHeight="1">
      <c r="A43" s="138">
        <v>28</v>
      </c>
      <c r="B43" s="17" t="s">
        <v>18</v>
      </c>
      <c r="C43" s="18" t="s">
        <v>99</v>
      </c>
      <c r="D43" s="116"/>
      <c r="E43" s="117" t="s">
        <v>407</v>
      </c>
      <c r="F43" s="12" t="s">
        <v>254</v>
      </c>
      <c r="G43" s="12" t="s">
        <v>67</v>
      </c>
      <c r="H43" s="13" t="s">
        <v>128</v>
      </c>
      <c r="I43" s="13" t="s">
        <v>255</v>
      </c>
      <c r="J43" s="13" t="s">
        <v>256</v>
      </c>
      <c r="K43" s="107">
        <v>3</v>
      </c>
      <c r="L43" s="168"/>
    </row>
    <row r="44" spans="1:12" s="6" customFormat="1" ht="65.25" customHeight="1">
      <c r="A44" s="138">
        <v>29</v>
      </c>
      <c r="B44" s="17" t="s">
        <v>48</v>
      </c>
      <c r="C44" s="18" t="s">
        <v>99</v>
      </c>
      <c r="D44" s="116"/>
      <c r="E44" s="117" t="s">
        <v>407</v>
      </c>
      <c r="F44" s="22" t="s">
        <v>51</v>
      </c>
      <c r="G44" s="22" t="s">
        <v>227</v>
      </c>
      <c r="H44" s="13" t="s">
        <v>125</v>
      </c>
      <c r="I44" s="13" t="s">
        <v>126</v>
      </c>
      <c r="J44" s="13" t="s">
        <v>124</v>
      </c>
      <c r="K44" s="107">
        <v>3</v>
      </c>
      <c r="L44" s="166"/>
    </row>
    <row r="45" spans="1:12" ht="90.75" customHeight="1">
      <c r="A45" s="138">
        <v>30</v>
      </c>
      <c r="B45" s="13" t="s">
        <v>137</v>
      </c>
      <c r="C45" s="18" t="s">
        <v>99</v>
      </c>
      <c r="D45" s="116"/>
      <c r="E45" s="117" t="s">
        <v>407</v>
      </c>
      <c r="F45" s="13" t="s">
        <v>53</v>
      </c>
      <c r="G45" s="22" t="s">
        <v>257</v>
      </c>
      <c r="H45" s="13" t="s">
        <v>199</v>
      </c>
      <c r="I45" s="13" t="s">
        <v>127</v>
      </c>
      <c r="J45" s="13" t="s">
        <v>258</v>
      </c>
      <c r="K45" s="107">
        <v>3</v>
      </c>
      <c r="L45" s="168" t="s">
        <v>429</v>
      </c>
    </row>
    <row r="46" spans="1:12" ht="81.75" customHeight="1">
      <c r="A46" s="138">
        <v>31</v>
      </c>
      <c r="B46" s="13" t="s">
        <v>16</v>
      </c>
      <c r="C46" s="18" t="s">
        <v>99</v>
      </c>
      <c r="D46" s="116"/>
      <c r="E46" s="117" t="s">
        <v>407</v>
      </c>
      <c r="F46" s="12" t="s">
        <v>120</v>
      </c>
      <c r="G46" s="22" t="s">
        <v>259</v>
      </c>
      <c r="H46" s="22" t="s">
        <v>58</v>
      </c>
      <c r="I46" s="22" t="s">
        <v>59</v>
      </c>
      <c r="J46" s="22" t="s">
        <v>60</v>
      </c>
      <c r="K46" s="107">
        <v>2</v>
      </c>
      <c r="L46" s="168" t="s">
        <v>432</v>
      </c>
    </row>
    <row r="47" spans="1:12" ht="91.5" customHeight="1">
      <c r="A47" s="138">
        <v>32</v>
      </c>
      <c r="B47" s="21" t="s">
        <v>54</v>
      </c>
      <c r="C47" s="18" t="s">
        <v>99</v>
      </c>
      <c r="D47" s="116"/>
      <c r="E47" s="117" t="s">
        <v>407</v>
      </c>
      <c r="F47" s="13" t="s">
        <v>49</v>
      </c>
      <c r="G47" s="12" t="s">
        <v>61</v>
      </c>
      <c r="H47" s="13" t="s">
        <v>260</v>
      </c>
      <c r="I47" s="13" t="s">
        <v>261</v>
      </c>
      <c r="J47" s="13" t="s">
        <v>262</v>
      </c>
      <c r="K47" s="107">
        <v>3</v>
      </c>
      <c r="L47" s="170" t="s">
        <v>407</v>
      </c>
    </row>
    <row r="48" spans="1:12" ht="18.75">
      <c r="A48" s="139"/>
      <c r="B48" s="75" t="s">
        <v>77</v>
      </c>
      <c r="C48" s="75"/>
      <c r="D48" s="75"/>
      <c r="E48" s="75"/>
      <c r="F48" s="58"/>
      <c r="G48" s="58"/>
      <c r="H48" s="58"/>
      <c r="I48" s="211" t="s">
        <v>79</v>
      </c>
      <c r="J48" s="211"/>
      <c r="K48" s="79">
        <f>K31+K30+K29+K34+K28+K26+K35+K25+K24+K23+K22+K21+K20+K19+K18+K16+K15+K14+K13+K12+K11+K10+K9</f>
        <v>50</v>
      </c>
      <c r="L48" s="140"/>
    </row>
    <row r="49" spans="1:12" ht="18.75">
      <c r="A49" s="139"/>
      <c r="B49" s="75" t="s">
        <v>78</v>
      </c>
      <c r="C49" s="75"/>
      <c r="D49" s="75"/>
      <c r="E49" s="75"/>
      <c r="F49" s="58"/>
      <c r="G49" s="58"/>
      <c r="H49" s="58"/>
      <c r="I49" s="211" t="s">
        <v>80</v>
      </c>
      <c r="J49" s="211"/>
      <c r="K49" s="79">
        <f>K47+K46+K45+K44+K43+K41+K40+K38+K37</f>
        <v>16</v>
      </c>
      <c r="L49" s="140"/>
    </row>
    <row r="50" spans="1:12" ht="24" thickBot="1">
      <c r="A50" s="141"/>
      <c r="B50" s="204" t="s">
        <v>71</v>
      </c>
      <c r="C50" s="204"/>
      <c r="D50" s="204"/>
      <c r="E50" s="204"/>
      <c r="F50" s="204"/>
      <c r="G50" s="204"/>
      <c r="H50" s="204"/>
      <c r="I50" s="204"/>
      <c r="J50" s="204"/>
      <c r="K50" s="143">
        <f>K49+K48</f>
        <v>66</v>
      </c>
      <c r="L50" s="142"/>
    </row>
    <row r="57" spans="1:12" ht="21.75" customHeight="1"/>
  </sheetData>
  <sheetProtection password="EDD3" sheet="1" formatCells="0" formatColumns="0" formatRows="0" selectLockedCells="1"/>
  <mergeCells count="45">
    <mergeCell ref="B50:J50"/>
    <mergeCell ref="K4:K6"/>
    <mergeCell ref="L4:L6"/>
    <mergeCell ref="I48:J48"/>
    <mergeCell ref="A17:L17"/>
    <mergeCell ref="G4:G5"/>
    <mergeCell ref="A8:G8"/>
    <mergeCell ref="I49:J49"/>
    <mergeCell ref="A1:L1"/>
    <mergeCell ref="A4:A5"/>
    <mergeCell ref="A7:L7"/>
    <mergeCell ref="A42:D42"/>
    <mergeCell ref="H4:J4"/>
    <mergeCell ref="A3:L3"/>
    <mergeCell ref="B4:B5"/>
    <mergeCell ref="E4:E5"/>
    <mergeCell ref="C4:C5"/>
    <mergeCell ref="F4:F5"/>
    <mergeCell ref="A2:E2"/>
    <mergeCell ref="F2:G2"/>
    <mergeCell ref="H2:J2"/>
    <mergeCell ref="A27:L27"/>
    <mergeCell ref="A36:D36"/>
    <mergeCell ref="A33:G33"/>
    <mergeCell ref="EN29:EY29"/>
    <mergeCell ref="M29:W29"/>
    <mergeCell ref="X29:AI29"/>
    <mergeCell ref="AJ29:AU29"/>
    <mergeCell ref="AV29:BG29"/>
    <mergeCell ref="BH29:BS29"/>
    <mergeCell ref="CR29:DC29"/>
    <mergeCell ref="DD29:DO29"/>
    <mergeCell ref="DP29:EA29"/>
    <mergeCell ref="EB29:EM29"/>
    <mergeCell ref="BT29:CE29"/>
    <mergeCell ref="CF29:CQ29"/>
    <mergeCell ref="IR29:IU29"/>
    <mergeCell ref="EZ29:FK29"/>
    <mergeCell ref="FL29:FW29"/>
    <mergeCell ref="FX29:GI29"/>
    <mergeCell ref="GJ29:GU29"/>
    <mergeCell ref="GV29:HG29"/>
    <mergeCell ref="HH29:HS29"/>
    <mergeCell ref="HT29:IE29"/>
    <mergeCell ref="IF29:IQ29"/>
  </mergeCells>
  <printOptions horizontalCentered="1"/>
  <pageMargins left="0.19685039370078741" right="0.19685039370078741" top="0.19685039370078741" bottom="0.19685039370078741" header="0" footer="0"/>
  <pageSetup paperSize="9" scale="23" orientation="landscape" r:id="rId1"/>
  <headerFooter scaleWithDoc="0" alignWithMargins="0"/>
  <rowBreaks count="1" manualBreakCount="1">
    <brk id="18" max="254"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G22"/>
  <sheetViews>
    <sheetView view="pageBreakPreview" topLeftCell="A19" zoomScale="84" zoomScaleNormal="80" zoomScaleSheetLayoutView="84" workbookViewId="0">
      <selection activeCell="E15" sqref="E15"/>
    </sheetView>
  </sheetViews>
  <sheetFormatPr defaultRowHeight="15"/>
  <cols>
    <col min="1" max="1" width="7.7109375" customWidth="1"/>
    <col min="2" max="2" width="42.85546875" customWidth="1"/>
    <col min="3" max="3" width="40.28515625" customWidth="1"/>
    <col min="4" max="4" width="25.5703125" customWidth="1"/>
    <col min="5" max="5" width="18.28515625" style="1" customWidth="1"/>
    <col min="6" max="6" width="28.7109375" style="1" customWidth="1"/>
    <col min="7" max="7" width="19.7109375" style="1" customWidth="1"/>
  </cols>
  <sheetData>
    <row r="1" spans="1:7" ht="20.25">
      <c r="A1" s="219" t="s">
        <v>304</v>
      </c>
      <c r="B1" s="219"/>
      <c r="C1" s="219"/>
      <c r="D1" s="219"/>
      <c r="E1" s="219"/>
      <c r="F1" s="219"/>
      <c r="G1" s="219"/>
    </row>
    <row r="2" spans="1:7" s="84" customFormat="1" ht="18.75">
      <c r="A2" s="225" t="s">
        <v>398</v>
      </c>
      <c r="B2" s="225"/>
      <c r="C2" s="225"/>
      <c r="D2" s="224" t="s">
        <v>399</v>
      </c>
      <c r="E2" s="224"/>
      <c r="F2" s="224" t="s">
        <v>400</v>
      </c>
      <c r="G2" s="224"/>
    </row>
    <row r="3" spans="1:7" ht="22.5">
      <c r="A3" s="220" t="s">
        <v>34</v>
      </c>
      <c r="B3" s="220"/>
      <c r="C3" s="220"/>
      <c r="D3" s="220"/>
      <c r="E3" s="220"/>
      <c r="F3" s="220"/>
      <c r="G3" s="220"/>
    </row>
    <row r="4" spans="1:7" ht="18.75" customHeight="1">
      <c r="A4" s="221" t="s">
        <v>6</v>
      </c>
      <c r="B4" s="221" t="s">
        <v>0</v>
      </c>
      <c r="C4" s="222" t="s">
        <v>35</v>
      </c>
      <c r="D4" s="223" t="s">
        <v>87</v>
      </c>
      <c r="E4" s="223" t="s">
        <v>272</v>
      </c>
      <c r="F4" s="223" t="s">
        <v>121</v>
      </c>
      <c r="G4" s="223" t="s">
        <v>3</v>
      </c>
    </row>
    <row r="5" spans="1:7" ht="18.75" customHeight="1">
      <c r="A5" s="221"/>
      <c r="B5" s="221"/>
      <c r="C5" s="222"/>
      <c r="D5" s="223"/>
      <c r="E5" s="223"/>
      <c r="F5" s="223"/>
      <c r="G5" s="223"/>
    </row>
    <row r="6" spans="1:7" ht="168.75">
      <c r="A6" s="14">
        <v>1</v>
      </c>
      <c r="B6" s="59" t="s">
        <v>40</v>
      </c>
      <c r="C6" s="60" t="s">
        <v>52</v>
      </c>
      <c r="D6" s="16" t="s">
        <v>207</v>
      </c>
      <c r="E6" s="98">
        <v>1</v>
      </c>
      <c r="F6" s="155" t="s">
        <v>407</v>
      </c>
      <c r="G6" s="99"/>
    </row>
    <row r="7" spans="1:7" ht="168.75">
      <c r="A7" s="14">
        <v>2</v>
      </c>
      <c r="B7" s="61" t="s">
        <v>228</v>
      </c>
      <c r="C7" s="62" t="s">
        <v>229</v>
      </c>
      <c r="D7" s="16" t="s">
        <v>90</v>
      </c>
      <c r="E7" s="98">
        <v>0</v>
      </c>
      <c r="F7" s="155" t="s">
        <v>402</v>
      </c>
      <c r="G7" s="99"/>
    </row>
    <row r="8" spans="1:7" ht="150">
      <c r="A8" s="14">
        <v>3</v>
      </c>
      <c r="B8" s="61" t="s">
        <v>389</v>
      </c>
      <c r="C8" s="62" t="s">
        <v>390</v>
      </c>
      <c r="D8" s="16" t="s">
        <v>208</v>
      </c>
      <c r="E8" s="98">
        <v>0</v>
      </c>
      <c r="F8" s="155" t="s">
        <v>401</v>
      </c>
      <c r="G8" s="99"/>
    </row>
    <row r="9" spans="1:7" ht="93.75">
      <c r="A9" s="14">
        <v>4</v>
      </c>
      <c r="B9" s="63" t="s">
        <v>209</v>
      </c>
      <c r="C9" s="64" t="s">
        <v>210</v>
      </c>
      <c r="D9" s="19" t="s">
        <v>89</v>
      </c>
      <c r="E9" s="98">
        <v>0</v>
      </c>
      <c r="F9" s="155" t="s">
        <v>403</v>
      </c>
      <c r="G9" s="99"/>
    </row>
    <row r="10" spans="1:7" ht="93.75">
      <c r="A10" s="14">
        <v>5</v>
      </c>
      <c r="B10" s="59" t="s">
        <v>391</v>
      </c>
      <c r="C10" s="60" t="s">
        <v>392</v>
      </c>
      <c r="D10" s="19" t="s">
        <v>89</v>
      </c>
      <c r="E10" s="98">
        <v>1</v>
      </c>
      <c r="F10" s="155" t="s">
        <v>404</v>
      </c>
      <c r="G10" s="99"/>
    </row>
    <row r="11" spans="1:7" ht="93.75">
      <c r="A11" s="14">
        <v>6</v>
      </c>
      <c r="B11" s="65" t="s">
        <v>141</v>
      </c>
      <c r="C11" s="19" t="s">
        <v>393</v>
      </c>
      <c r="D11" s="19" t="s">
        <v>89</v>
      </c>
      <c r="E11" s="98">
        <v>1</v>
      </c>
      <c r="F11" s="156" t="s">
        <v>405</v>
      </c>
      <c r="G11" s="99"/>
    </row>
    <row r="12" spans="1:7" ht="93" customHeight="1">
      <c r="A12" s="14">
        <v>7</v>
      </c>
      <c r="B12" s="59" t="s">
        <v>41</v>
      </c>
      <c r="C12" s="60" t="s">
        <v>211</v>
      </c>
      <c r="D12" s="19" t="s">
        <v>89</v>
      </c>
      <c r="E12" s="98">
        <v>1</v>
      </c>
      <c r="F12" s="155" t="s">
        <v>406</v>
      </c>
      <c r="G12" s="99"/>
    </row>
    <row r="13" spans="1:7" ht="131.25">
      <c r="A13" s="39">
        <v>8</v>
      </c>
      <c r="B13" s="65" t="s">
        <v>142</v>
      </c>
      <c r="C13" s="64" t="s">
        <v>269</v>
      </c>
      <c r="D13" s="19" t="s">
        <v>88</v>
      </c>
      <c r="E13" s="98">
        <v>1</v>
      </c>
      <c r="F13" s="155" t="s">
        <v>407</v>
      </c>
      <c r="G13" s="99"/>
    </row>
    <row r="14" spans="1:7" ht="37.5">
      <c r="A14" s="14">
        <v>9</v>
      </c>
      <c r="B14" s="59" t="s">
        <v>42</v>
      </c>
      <c r="C14" s="60" t="s">
        <v>270</v>
      </c>
      <c r="D14" s="16" t="s">
        <v>208</v>
      </c>
      <c r="E14" s="98">
        <v>1</v>
      </c>
      <c r="F14" s="155" t="s">
        <v>407</v>
      </c>
      <c r="G14" s="99"/>
    </row>
    <row r="15" spans="1:7" ht="150">
      <c r="A15" s="39">
        <v>10</v>
      </c>
      <c r="B15" s="65" t="s">
        <v>85</v>
      </c>
      <c r="C15" s="64" t="s">
        <v>86</v>
      </c>
      <c r="D15" s="19" t="s">
        <v>212</v>
      </c>
      <c r="E15" s="98">
        <v>0</v>
      </c>
      <c r="F15" s="155" t="s">
        <v>408</v>
      </c>
      <c r="G15" s="99"/>
    </row>
    <row r="16" spans="1:7" ht="75">
      <c r="A16" s="14">
        <v>11</v>
      </c>
      <c r="B16" s="66" t="s">
        <v>213</v>
      </c>
      <c r="C16" s="64" t="s">
        <v>43</v>
      </c>
      <c r="D16" s="19" t="s">
        <v>230</v>
      </c>
      <c r="E16" s="98">
        <v>1</v>
      </c>
      <c r="F16" s="155" t="s">
        <v>407</v>
      </c>
      <c r="G16" s="99"/>
    </row>
    <row r="17" spans="1:7" ht="150">
      <c r="A17" s="39">
        <v>12</v>
      </c>
      <c r="B17" s="23" t="s">
        <v>218</v>
      </c>
      <c r="C17" s="64" t="s">
        <v>219</v>
      </c>
      <c r="D17" s="19" t="s">
        <v>214</v>
      </c>
      <c r="E17" s="98">
        <v>1</v>
      </c>
      <c r="F17" s="155"/>
      <c r="G17" s="99"/>
    </row>
    <row r="18" spans="1:7" ht="112.5">
      <c r="A18" s="14">
        <v>13</v>
      </c>
      <c r="B18" s="67" t="s">
        <v>143</v>
      </c>
      <c r="C18" s="60" t="s">
        <v>215</v>
      </c>
      <c r="D18" s="16" t="s">
        <v>216</v>
      </c>
      <c r="E18" s="158">
        <v>1</v>
      </c>
      <c r="F18" s="157"/>
      <c r="G18" s="100"/>
    </row>
    <row r="19" spans="1:7" ht="56.25">
      <c r="A19" s="14">
        <v>14</v>
      </c>
      <c r="B19" s="65" t="s">
        <v>44</v>
      </c>
      <c r="C19" s="68" t="s">
        <v>45</v>
      </c>
      <c r="D19" s="19" t="s">
        <v>217</v>
      </c>
      <c r="E19" s="158">
        <v>1</v>
      </c>
      <c r="F19" s="157"/>
      <c r="G19" s="100"/>
    </row>
    <row r="20" spans="1:7" ht="18.75">
      <c r="A20" s="218" t="s">
        <v>27</v>
      </c>
      <c r="B20" s="218"/>
      <c r="C20" s="69"/>
      <c r="D20" s="69"/>
      <c r="E20" s="70">
        <f>E19+E18+E17+E16+E15+E14+E13+E12+E11+E10+E9+E8+E7+E6</f>
        <v>10</v>
      </c>
      <c r="F20" s="20"/>
      <c r="G20" s="20"/>
    </row>
    <row r="21" spans="1:7">
      <c r="A21" s="1"/>
      <c r="B21" s="1"/>
      <c r="C21" s="2"/>
      <c r="D21" s="2"/>
    </row>
    <row r="22" spans="1:7">
      <c r="A22" s="1"/>
      <c r="B22" s="1"/>
      <c r="C22" s="2"/>
      <c r="D22" s="2"/>
    </row>
  </sheetData>
  <sheetProtection password="EDD3" sheet="1" formatCells="0" formatColumns="0" formatRows="0" selectLockedCells="1"/>
  <mergeCells count="13">
    <mergeCell ref="A20:B20"/>
    <mergeCell ref="A1:G1"/>
    <mergeCell ref="A3:G3"/>
    <mergeCell ref="A4:A5"/>
    <mergeCell ref="B4:B5"/>
    <mergeCell ref="C4:C5"/>
    <mergeCell ref="E4:E5"/>
    <mergeCell ref="D2:E2"/>
    <mergeCell ref="A2:C2"/>
    <mergeCell ref="F2:G2"/>
    <mergeCell ref="F4:F5"/>
    <mergeCell ref="G4:G5"/>
    <mergeCell ref="D4:D5"/>
  </mergeCells>
  <printOptions horizontalCentered="1"/>
  <pageMargins left="0.35433070866141736" right="0.31496062992125984" top="0.35433070866141736" bottom="0.35433070866141736" header="0.31496062992125984" footer="0.31496062992125984"/>
  <pageSetup paperSize="9" scale="41" orientation="portrait" r:id="rId1"/>
</worksheet>
</file>

<file path=xl/worksheets/sheet3.xml><?xml version="1.0" encoding="utf-8"?>
<worksheet xmlns="http://schemas.openxmlformats.org/spreadsheetml/2006/main" xmlns:r="http://schemas.openxmlformats.org/officeDocument/2006/relationships">
  <dimension ref="A1:I20"/>
  <sheetViews>
    <sheetView view="pageBreakPreview" topLeftCell="A19" zoomScaleSheetLayoutView="100" workbookViewId="0">
      <selection activeCell="I6" sqref="I6"/>
    </sheetView>
  </sheetViews>
  <sheetFormatPr defaultRowHeight="15"/>
  <cols>
    <col min="1" max="1" width="6" customWidth="1"/>
    <col min="2" max="2" width="25.5703125" customWidth="1"/>
    <col min="3" max="3" width="28" customWidth="1"/>
    <col min="4" max="4" width="17" customWidth="1"/>
    <col min="5" max="5" width="18.28515625" customWidth="1"/>
    <col min="6" max="6" width="16.85546875" customWidth="1"/>
    <col min="8" max="8" width="11.28515625" customWidth="1"/>
    <col min="9" max="9" width="19.85546875" customWidth="1"/>
  </cols>
  <sheetData>
    <row r="1" spans="1:9" ht="23.25">
      <c r="A1" s="233" t="s">
        <v>302</v>
      </c>
      <c r="B1" s="233"/>
      <c r="C1" s="233"/>
      <c r="D1" s="233"/>
      <c r="E1" s="233"/>
      <c r="F1" s="233"/>
      <c r="G1" s="233"/>
      <c r="H1" s="233"/>
      <c r="I1" s="233"/>
    </row>
    <row r="2" spans="1:9" s="4" customFormat="1" ht="15.75">
      <c r="A2" s="226" t="s">
        <v>398</v>
      </c>
      <c r="B2" s="226"/>
      <c r="C2" s="226"/>
      <c r="D2" s="227" t="s">
        <v>399</v>
      </c>
      <c r="E2" s="227"/>
      <c r="F2" s="228" t="s">
        <v>430</v>
      </c>
      <c r="G2" s="229"/>
      <c r="H2" s="229"/>
      <c r="I2" s="230"/>
    </row>
    <row r="3" spans="1:9" ht="23.25">
      <c r="A3" s="234" t="s">
        <v>29</v>
      </c>
      <c r="B3" s="234"/>
      <c r="C3" s="234"/>
      <c r="D3" s="234"/>
      <c r="E3" s="234"/>
      <c r="F3" s="234"/>
      <c r="G3" s="234"/>
      <c r="H3" s="234"/>
      <c r="I3" s="234"/>
    </row>
    <row r="4" spans="1:9" ht="15" customHeight="1">
      <c r="A4" s="235" t="s">
        <v>6</v>
      </c>
      <c r="B4" s="235" t="s">
        <v>0</v>
      </c>
      <c r="C4" s="236" t="s">
        <v>307</v>
      </c>
      <c r="D4" s="236" t="s">
        <v>7</v>
      </c>
      <c r="E4" s="237" t="s">
        <v>144</v>
      </c>
      <c r="F4" s="238"/>
      <c r="G4" s="239" t="s">
        <v>93</v>
      </c>
      <c r="H4" s="239" t="s">
        <v>121</v>
      </c>
      <c r="I4" s="241" t="s">
        <v>3</v>
      </c>
    </row>
    <row r="5" spans="1:9" ht="106.5" customHeight="1">
      <c r="A5" s="235"/>
      <c r="B5" s="235"/>
      <c r="C5" s="236"/>
      <c r="D5" s="236"/>
      <c r="E5" s="92">
        <v>1</v>
      </c>
      <c r="F5" s="92">
        <v>0</v>
      </c>
      <c r="G5" s="240"/>
      <c r="H5" s="240"/>
      <c r="I5" s="242"/>
    </row>
    <row r="6" spans="1:9" ht="173.25">
      <c r="A6" s="86">
        <v>1</v>
      </c>
      <c r="B6" s="3" t="s">
        <v>28</v>
      </c>
      <c r="C6" s="3" t="s">
        <v>145</v>
      </c>
      <c r="D6" s="45" t="s">
        <v>146</v>
      </c>
      <c r="E6" s="44" t="s">
        <v>285</v>
      </c>
      <c r="F6" s="44" t="s">
        <v>147</v>
      </c>
      <c r="G6" s="93">
        <v>1</v>
      </c>
      <c r="H6" s="94"/>
      <c r="I6" s="95" t="s">
        <v>431</v>
      </c>
    </row>
    <row r="7" spans="1:9" ht="78.75">
      <c r="A7" s="86">
        <v>2</v>
      </c>
      <c r="B7" s="3" t="s">
        <v>148</v>
      </c>
      <c r="C7" s="3" t="s">
        <v>149</v>
      </c>
      <c r="D7" s="45" t="s">
        <v>150</v>
      </c>
      <c r="E7" s="44" t="s">
        <v>151</v>
      </c>
      <c r="F7" s="44" t="s">
        <v>152</v>
      </c>
      <c r="G7" s="93">
        <v>1</v>
      </c>
      <c r="H7" s="94"/>
      <c r="I7" s="95"/>
    </row>
    <row r="8" spans="1:9" ht="60">
      <c r="A8" s="86">
        <v>3</v>
      </c>
      <c r="B8" s="3" t="s">
        <v>22</v>
      </c>
      <c r="C8" s="44" t="s">
        <v>153</v>
      </c>
      <c r="D8" s="44" t="s">
        <v>154</v>
      </c>
      <c r="E8" s="44" t="s">
        <v>155</v>
      </c>
      <c r="F8" s="44" t="s">
        <v>156</v>
      </c>
      <c r="G8" s="93">
        <v>1</v>
      </c>
      <c r="H8" s="94"/>
      <c r="I8" s="95"/>
    </row>
    <row r="9" spans="1:9" ht="110.25">
      <c r="A9" s="86">
        <v>4</v>
      </c>
      <c r="B9" s="3" t="s">
        <v>286</v>
      </c>
      <c r="C9" s="44" t="s">
        <v>157</v>
      </c>
      <c r="D9" s="45" t="s">
        <v>158</v>
      </c>
      <c r="E9" s="44" t="s">
        <v>159</v>
      </c>
      <c r="F9" s="44" t="s">
        <v>160</v>
      </c>
      <c r="G9" s="93">
        <v>1</v>
      </c>
      <c r="H9" s="94"/>
      <c r="I9" s="95"/>
    </row>
    <row r="10" spans="1:9" ht="63">
      <c r="A10" s="86">
        <v>5</v>
      </c>
      <c r="B10" s="3" t="s">
        <v>30</v>
      </c>
      <c r="C10" s="45" t="s">
        <v>200</v>
      </c>
      <c r="D10" s="45" t="s">
        <v>161</v>
      </c>
      <c r="E10" s="44" t="s">
        <v>201</v>
      </c>
      <c r="F10" s="44" t="s">
        <v>287</v>
      </c>
      <c r="G10" s="93">
        <v>1</v>
      </c>
      <c r="H10" s="94"/>
      <c r="I10" s="95"/>
    </row>
    <row r="11" spans="1:9" ht="105">
      <c r="A11" s="86">
        <v>6</v>
      </c>
      <c r="B11" s="3" t="s">
        <v>31</v>
      </c>
      <c r="C11" s="45" t="s">
        <v>162</v>
      </c>
      <c r="D11" s="45" t="s">
        <v>163</v>
      </c>
      <c r="E11" s="44" t="s">
        <v>288</v>
      </c>
      <c r="F11" s="44" t="s">
        <v>164</v>
      </c>
      <c r="G11" s="93">
        <v>1</v>
      </c>
      <c r="H11" s="96"/>
      <c r="I11" s="95"/>
    </row>
    <row r="12" spans="1:9" ht="60">
      <c r="A12" s="86">
        <v>7</v>
      </c>
      <c r="B12" s="3" t="s">
        <v>46</v>
      </c>
      <c r="C12" s="44" t="s">
        <v>165</v>
      </c>
      <c r="D12" s="44" t="s">
        <v>166</v>
      </c>
      <c r="E12" s="44" t="s">
        <v>167</v>
      </c>
      <c r="F12" s="44" t="s">
        <v>168</v>
      </c>
      <c r="G12" s="93">
        <v>0</v>
      </c>
      <c r="H12" s="94"/>
      <c r="I12" s="95"/>
    </row>
    <row r="13" spans="1:9" ht="94.5">
      <c r="A13" s="86">
        <v>8</v>
      </c>
      <c r="B13" s="3" t="s">
        <v>32</v>
      </c>
      <c r="C13" s="45" t="s">
        <v>23</v>
      </c>
      <c r="D13" s="45" t="s">
        <v>24</v>
      </c>
      <c r="E13" s="44" t="s">
        <v>169</v>
      </c>
      <c r="F13" s="44" t="s">
        <v>170</v>
      </c>
      <c r="G13" s="93">
        <v>1</v>
      </c>
      <c r="H13" s="94"/>
      <c r="I13" s="95"/>
    </row>
    <row r="14" spans="1:9" ht="63">
      <c r="A14" s="86">
        <v>9</v>
      </c>
      <c r="B14" s="3" t="s">
        <v>33</v>
      </c>
      <c r="C14" s="45" t="s">
        <v>25</v>
      </c>
      <c r="D14" s="45" t="s">
        <v>26</v>
      </c>
      <c r="E14" s="44" t="s">
        <v>171</v>
      </c>
      <c r="F14" s="44" t="s">
        <v>172</v>
      </c>
      <c r="G14" s="93">
        <v>1</v>
      </c>
      <c r="H14" s="94"/>
      <c r="I14" s="95"/>
    </row>
    <row r="15" spans="1:9" ht="90">
      <c r="A15" s="86">
        <v>10</v>
      </c>
      <c r="B15" s="3" t="s">
        <v>289</v>
      </c>
      <c r="C15" s="45" t="s">
        <v>290</v>
      </c>
      <c r="D15" s="44" t="s">
        <v>291</v>
      </c>
      <c r="E15" s="44" t="s">
        <v>173</v>
      </c>
      <c r="F15" s="44" t="s">
        <v>174</v>
      </c>
      <c r="G15" s="93">
        <v>1</v>
      </c>
      <c r="H15" s="94"/>
      <c r="I15" s="95"/>
    </row>
    <row r="16" spans="1:9" ht="90">
      <c r="A16" s="86">
        <v>11</v>
      </c>
      <c r="B16" s="3" t="s">
        <v>91</v>
      </c>
      <c r="C16" s="45" t="s">
        <v>175</v>
      </c>
      <c r="D16" s="44" t="s">
        <v>176</v>
      </c>
      <c r="E16" s="44" t="s">
        <v>292</v>
      </c>
      <c r="F16" s="44" t="s">
        <v>177</v>
      </c>
      <c r="G16" s="93">
        <v>1</v>
      </c>
      <c r="H16" s="94"/>
      <c r="I16" s="95"/>
    </row>
    <row r="17" spans="1:9" ht="75">
      <c r="A17" s="87">
        <v>12</v>
      </c>
      <c r="B17" s="3" t="s">
        <v>178</v>
      </c>
      <c r="C17" s="45" t="s">
        <v>202</v>
      </c>
      <c r="D17" s="44" t="s">
        <v>203</v>
      </c>
      <c r="E17" s="44" t="s">
        <v>204</v>
      </c>
      <c r="F17" s="88" t="s">
        <v>293</v>
      </c>
      <c r="G17" s="93">
        <v>1</v>
      </c>
      <c r="H17" s="94"/>
      <c r="I17" s="95"/>
    </row>
    <row r="18" spans="1:9" ht="63">
      <c r="A18" s="89">
        <v>13</v>
      </c>
      <c r="B18" s="90" t="s">
        <v>205</v>
      </c>
      <c r="C18" s="90" t="s">
        <v>294</v>
      </c>
      <c r="D18" s="90" t="s">
        <v>295</v>
      </c>
      <c r="E18" s="91" t="s">
        <v>296</v>
      </c>
      <c r="F18" s="90" t="s">
        <v>206</v>
      </c>
      <c r="G18" s="93">
        <v>1</v>
      </c>
      <c r="H18" s="97"/>
      <c r="I18" s="97"/>
    </row>
    <row r="19" spans="1:9" ht="22.5" customHeight="1">
      <c r="A19" s="231" t="s">
        <v>27</v>
      </c>
      <c r="B19" s="232"/>
      <c r="C19" s="9"/>
      <c r="D19" s="9"/>
      <c r="E19" s="9"/>
      <c r="F19" s="9"/>
      <c r="G19" s="71">
        <f>G18+G17+G16+G15+G14+G13+G12+G11+G10+G9+G8+G7+G6</f>
        <v>12</v>
      </c>
      <c r="H19" s="9"/>
      <c r="I19" s="9"/>
    </row>
    <row r="20" spans="1:9">
      <c r="A20" s="1"/>
      <c r="B20" s="1"/>
      <c r="C20" s="1"/>
      <c r="D20" s="1"/>
      <c r="E20" s="1"/>
      <c r="F20" s="1"/>
      <c r="G20" s="1"/>
      <c r="H20" s="1"/>
      <c r="I20" s="1"/>
    </row>
  </sheetData>
  <sheetProtection password="EDD3" sheet="1" formatCells="0" formatColumns="0" formatRows="0" selectLockedCells="1"/>
  <mergeCells count="14">
    <mergeCell ref="A2:C2"/>
    <mergeCell ref="D2:E2"/>
    <mergeCell ref="F2:I2"/>
    <mergeCell ref="A19:B19"/>
    <mergeCell ref="A1:I1"/>
    <mergeCell ref="A3:I3"/>
    <mergeCell ref="A4:A5"/>
    <mergeCell ref="B4:B5"/>
    <mergeCell ref="C4:C5"/>
    <mergeCell ref="D4:D5"/>
    <mergeCell ref="E4:F4"/>
    <mergeCell ref="G4:G5"/>
    <mergeCell ref="H4:H5"/>
    <mergeCell ref="I4:I5"/>
  </mergeCells>
  <printOptions horizontalCentered="1"/>
  <pageMargins left="0.25" right="0.25" top="0.75" bottom="0.75" header="0.3" footer="0.3"/>
  <pageSetup scale="58" orientation="portrait" r:id="rId1"/>
</worksheet>
</file>

<file path=xl/worksheets/sheet4.xml><?xml version="1.0" encoding="utf-8"?>
<worksheet xmlns="http://schemas.openxmlformats.org/spreadsheetml/2006/main" xmlns:r="http://schemas.openxmlformats.org/officeDocument/2006/relationships">
  <dimension ref="A1:H18"/>
  <sheetViews>
    <sheetView workbookViewId="0">
      <selection activeCell="G10" sqref="G10:H10"/>
    </sheetView>
  </sheetViews>
  <sheetFormatPr defaultRowHeight="15"/>
  <cols>
    <col min="1" max="1" width="7.5703125" customWidth="1"/>
    <col min="2" max="2" width="23.85546875" customWidth="1"/>
    <col min="3" max="3" width="16.42578125" customWidth="1"/>
    <col min="4" max="4" width="14.5703125" customWidth="1"/>
    <col min="5" max="5" width="18.28515625" customWidth="1"/>
    <col min="6" max="6" width="17.85546875" customWidth="1"/>
    <col min="7" max="7" width="14.85546875" customWidth="1"/>
  </cols>
  <sheetData>
    <row r="1" spans="1:8" s="1" customFormat="1">
      <c r="A1" s="245" t="s">
        <v>283</v>
      </c>
      <c r="B1" s="245"/>
      <c r="C1" s="245"/>
      <c r="D1" s="245"/>
      <c r="E1" s="245"/>
      <c r="F1" s="245"/>
      <c r="G1" s="245"/>
      <c r="H1" s="245"/>
    </row>
    <row r="2" spans="1:8" s="83" customFormat="1" ht="12.75">
      <c r="A2" s="255" t="s">
        <v>299</v>
      </c>
      <c r="B2" s="255"/>
      <c r="C2" s="255"/>
      <c r="D2" s="256" t="s">
        <v>300</v>
      </c>
      <c r="E2" s="256"/>
      <c r="F2" s="243" t="s">
        <v>301</v>
      </c>
      <c r="G2" s="243"/>
      <c r="H2" s="243"/>
    </row>
    <row r="3" spans="1:8" ht="15" customHeight="1">
      <c r="A3" s="244" t="s">
        <v>72</v>
      </c>
      <c r="B3" s="244"/>
      <c r="C3" s="244"/>
      <c r="D3" s="244"/>
      <c r="E3" s="244"/>
      <c r="F3" s="244"/>
      <c r="G3" s="244"/>
      <c r="H3" s="244"/>
    </row>
    <row r="4" spans="1:8" s="1" customFormat="1" ht="43.5" customHeight="1">
      <c r="A4" s="24" t="s">
        <v>276</v>
      </c>
      <c r="B4" s="24" t="s">
        <v>63</v>
      </c>
      <c r="C4" s="24" t="s">
        <v>69</v>
      </c>
      <c r="D4" s="24" t="s">
        <v>64</v>
      </c>
      <c r="E4" s="24" t="s">
        <v>275</v>
      </c>
      <c r="F4" s="246" t="s">
        <v>274</v>
      </c>
      <c r="G4" s="247"/>
      <c r="H4" s="248"/>
    </row>
    <row r="5" spans="1:8" s="1" customFormat="1" ht="15.75">
      <c r="A5" s="249" t="s">
        <v>68</v>
      </c>
      <c r="B5" s="250"/>
      <c r="C5" s="250"/>
      <c r="D5" s="250"/>
      <c r="E5" s="250"/>
      <c r="F5" s="250"/>
      <c r="G5" s="250"/>
      <c r="H5" s="251"/>
    </row>
    <row r="6" spans="1:8" s="1" customFormat="1" ht="15" customHeight="1">
      <c r="A6" s="24">
        <v>1</v>
      </c>
      <c r="B6" s="27" t="s">
        <v>34</v>
      </c>
      <c r="C6" s="24">
        <v>14</v>
      </c>
      <c r="D6" s="24">
        <v>14</v>
      </c>
      <c r="E6" s="24">
        <v>11</v>
      </c>
      <c r="F6" s="252">
        <v>78.599999999999994</v>
      </c>
      <c r="G6" s="253"/>
      <c r="H6" s="254"/>
    </row>
    <row r="7" spans="1:8" s="1" customFormat="1">
      <c r="A7" s="24">
        <v>2</v>
      </c>
      <c r="B7" s="27" t="s">
        <v>62</v>
      </c>
      <c r="C7" s="24">
        <v>13</v>
      </c>
      <c r="D7" s="24">
        <v>13</v>
      </c>
      <c r="E7" s="24">
        <v>9</v>
      </c>
      <c r="F7" s="252">
        <v>69.2</v>
      </c>
      <c r="G7" s="253"/>
      <c r="H7" s="254"/>
    </row>
    <row r="8" spans="1:8" ht="15" customHeight="1">
      <c r="A8" s="261" t="s">
        <v>308</v>
      </c>
      <c r="B8" s="262"/>
      <c r="C8" s="262"/>
      <c r="D8" s="262"/>
      <c r="E8" s="262"/>
      <c r="F8" s="262"/>
      <c r="G8" s="262"/>
      <c r="H8" s="263"/>
    </row>
    <row r="9" spans="1:8" s="1" customFormat="1" ht="31.5" customHeight="1">
      <c r="A9" s="24"/>
      <c r="B9" s="24" t="s">
        <v>63</v>
      </c>
      <c r="C9" s="24" t="s">
        <v>64</v>
      </c>
      <c r="D9" s="24" t="s">
        <v>82</v>
      </c>
      <c r="E9" s="24" t="s">
        <v>83</v>
      </c>
      <c r="F9" s="24" t="s">
        <v>273</v>
      </c>
      <c r="G9" s="246" t="s">
        <v>3</v>
      </c>
      <c r="H9" s="248"/>
    </row>
    <row r="10" spans="1:8" s="1" customFormat="1">
      <c r="A10" s="24">
        <v>1</v>
      </c>
      <c r="B10" s="27" t="s">
        <v>34</v>
      </c>
      <c r="C10" s="24">
        <v>14</v>
      </c>
      <c r="D10" s="24">
        <f>'Org capacity'!E20</f>
        <v>10</v>
      </c>
      <c r="E10" s="30">
        <f>D10/C10*100</f>
        <v>71.428571428571431</v>
      </c>
      <c r="F10" s="121"/>
      <c r="G10" s="259"/>
      <c r="H10" s="260"/>
    </row>
    <row r="11" spans="1:8" s="1" customFormat="1">
      <c r="A11" s="24">
        <v>2</v>
      </c>
      <c r="B11" s="27" t="s">
        <v>62</v>
      </c>
      <c r="C11" s="24">
        <v>13</v>
      </c>
      <c r="D11" s="24">
        <f>'Finance '!G19</f>
        <v>12</v>
      </c>
      <c r="E11" s="30">
        <f>D11/C11*100</f>
        <v>92.307692307692307</v>
      </c>
      <c r="F11" s="121"/>
      <c r="G11" s="259"/>
      <c r="H11" s="260"/>
    </row>
    <row r="12" spans="1:8" ht="15" customHeight="1">
      <c r="A12" s="261" t="s">
        <v>305</v>
      </c>
      <c r="B12" s="262"/>
      <c r="C12" s="262"/>
      <c r="D12" s="262"/>
      <c r="E12" s="262"/>
      <c r="F12" s="262"/>
      <c r="G12" s="262"/>
      <c r="H12" s="263"/>
    </row>
    <row r="13" spans="1:8">
      <c r="A13" s="264" t="s">
        <v>84</v>
      </c>
      <c r="B13" s="265"/>
      <c r="C13" s="265"/>
      <c r="D13" s="265"/>
      <c r="E13" s="265"/>
      <c r="F13" s="265"/>
      <c r="G13" s="265"/>
      <c r="H13" s="266"/>
    </row>
    <row r="14" spans="1:8" ht="45">
      <c r="A14" s="72" t="s">
        <v>276</v>
      </c>
      <c r="B14" s="72" t="s">
        <v>63</v>
      </c>
      <c r="C14" s="72" t="s">
        <v>278</v>
      </c>
      <c r="D14" s="72" t="s">
        <v>64</v>
      </c>
      <c r="E14" s="72" t="s">
        <v>281</v>
      </c>
      <c r="F14" s="72" t="s">
        <v>279</v>
      </c>
      <c r="G14" s="72" t="s">
        <v>282</v>
      </c>
      <c r="H14" s="72" t="s">
        <v>280</v>
      </c>
    </row>
    <row r="15" spans="1:8" ht="15.75">
      <c r="A15" s="120">
        <v>1</v>
      </c>
      <c r="B15" s="73" t="s">
        <v>81</v>
      </c>
      <c r="C15" s="73">
        <v>18</v>
      </c>
      <c r="D15" s="73">
        <f>C15*3</f>
        <v>54</v>
      </c>
      <c r="E15" s="73">
        <f>D15*80/100</f>
        <v>43.2</v>
      </c>
      <c r="F15" s="80">
        <f>'Programme delivery'!K48</f>
        <v>50</v>
      </c>
      <c r="G15" s="74">
        <f>'Programme delivery'!K48*80%</f>
        <v>40</v>
      </c>
      <c r="H15" s="82">
        <f>G15/E15*100</f>
        <v>92.592592592592581</v>
      </c>
    </row>
    <row r="16" spans="1:8" ht="15.75">
      <c r="A16" s="120">
        <v>2</v>
      </c>
      <c r="B16" s="73" t="s">
        <v>76</v>
      </c>
      <c r="C16" s="73">
        <v>9</v>
      </c>
      <c r="D16" s="73">
        <f>C16*3</f>
        <v>27</v>
      </c>
      <c r="E16" s="73">
        <f>D16*50/100</f>
        <v>13.5</v>
      </c>
      <c r="F16" s="80">
        <f>'Programme delivery'!K49</f>
        <v>16</v>
      </c>
      <c r="G16" s="74">
        <f>'Programme delivery'!K49*50%</f>
        <v>8</v>
      </c>
      <c r="H16" s="82">
        <f>G16/E16*100</f>
        <v>59.259259259259252</v>
      </c>
    </row>
    <row r="17" spans="1:8" ht="15.75">
      <c r="A17" s="245" t="s">
        <v>71</v>
      </c>
      <c r="B17" s="245"/>
      <c r="C17" s="73">
        <f>SUM(C15:C16)</f>
        <v>27</v>
      </c>
      <c r="D17" s="73">
        <f>SUM(D15:D16)</f>
        <v>81</v>
      </c>
      <c r="E17" s="73">
        <f>SUM(E15:E16)</f>
        <v>56.7</v>
      </c>
      <c r="F17" s="73">
        <f>SUM(F15:F16)</f>
        <v>66</v>
      </c>
      <c r="G17" s="73">
        <f>SUM(G15:G16)</f>
        <v>48</v>
      </c>
      <c r="H17" s="82">
        <f>G17/E17*100</f>
        <v>84.656084656084658</v>
      </c>
    </row>
    <row r="18" spans="1:8">
      <c r="A18" s="258" t="s">
        <v>396</v>
      </c>
      <c r="B18" s="258"/>
      <c r="C18" s="258"/>
      <c r="D18" s="258"/>
      <c r="E18" s="257"/>
      <c r="F18" s="257"/>
      <c r="G18" s="257"/>
      <c r="H18" s="257"/>
    </row>
  </sheetData>
  <sheetProtection password="EDD3" sheet="1" formatCells="0" formatColumns="0" formatRows="0" selectLockedCells="1"/>
  <mergeCells count="18">
    <mergeCell ref="E18:H18"/>
    <mergeCell ref="A18:D18"/>
    <mergeCell ref="F7:H7"/>
    <mergeCell ref="G9:H9"/>
    <mergeCell ref="G10:H10"/>
    <mergeCell ref="G11:H11"/>
    <mergeCell ref="A12:H12"/>
    <mergeCell ref="A13:H13"/>
    <mergeCell ref="A8:H8"/>
    <mergeCell ref="F2:H2"/>
    <mergeCell ref="A3:H3"/>
    <mergeCell ref="A17:B17"/>
    <mergeCell ref="A1:H1"/>
    <mergeCell ref="F4:H4"/>
    <mergeCell ref="A5:H5"/>
    <mergeCell ref="F6:H6"/>
    <mergeCell ref="A2:C2"/>
    <mergeCell ref="D2:E2"/>
  </mergeCells>
  <conditionalFormatting sqref="F10:F11">
    <cfRule type="cellIs" dxfId="0" priority="4" stopIfTrue="1" operator="greaterThan">
      <formula>69.99</formula>
    </cfRule>
  </conditionalFormatting>
  <pageMargins left="0.7" right="0.7" top="0.75" bottom="0.75" header="0.3" footer="0.3"/>
  <pageSetup scale="90" orientation="portrait" r:id="rId1"/>
</worksheet>
</file>

<file path=xl/worksheets/sheet5.xml><?xml version="1.0" encoding="utf-8"?>
<worksheet xmlns="http://schemas.openxmlformats.org/spreadsheetml/2006/main" xmlns:r="http://schemas.openxmlformats.org/officeDocument/2006/relationships">
  <dimension ref="A1:H17"/>
  <sheetViews>
    <sheetView tabSelected="1" view="pageBreakPreview" zoomScaleSheetLayoutView="100" workbookViewId="0">
      <selection activeCell="G11" sqref="G11:H11"/>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67" t="s">
        <v>309</v>
      </c>
      <c r="B1" s="268"/>
      <c r="C1" s="268"/>
      <c r="D1" s="268"/>
      <c r="E1" s="268"/>
      <c r="F1" s="268"/>
      <c r="G1" s="268"/>
      <c r="H1" s="269"/>
    </row>
    <row r="2" spans="1:8" ht="15" customHeight="1">
      <c r="A2" s="270" t="s">
        <v>299</v>
      </c>
      <c r="B2" s="271"/>
      <c r="C2" s="271"/>
      <c r="D2" s="272" t="s">
        <v>300</v>
      </c>
      <c r="E2" s="272"/>
      <c r="F2" s="273" t="s">
        <v>301</v>
      </c>
      <c r="G2" s="274"/>
      <c r="H2" s="275"/>
    </row>
    <row r="3" spans="1:8" ht="20.25" customHeight="1">
      <c r="A3" s="276" t="s">
        <v>72</v>
      </c>
      <c r="B3" s="277"/>
      <c r="C3" s="277"/>
      <c r="D3" s="277"/>
      <c r="E3" s="277"/>
      <c r="F3" s="277"/>
      <c r="G3" s="277"/>
      <c r="H3" s="278"/>
    </row>
    <row r="4" spans="1:8" ht="30" customHeight="1">
      <c r="A4" s="145" t="s">
        <v>276</v>
      </c>
      <c r="B4" s="154" t="s">
        <v>63</v>
      </c>
      <c r="C4" s="154" t="s">
        <v>69</v>
      </c>
      <c r="D4" s="154" t="s">
        <v>64</v>
      </c>
      <c r="E4" s="154" t="s">
        <v>275</v>
      </c>
      <c r="F4" s="279" t="s">
        <v>274</v>
      </c>
      <c r="G4" s="279"/>
      <c r="H4" s="280"/>
    </row>
    <row r="5" spans="1:8" ht="15" customHeight="1">
      <c r="A5" s="290" t="s">
        <v>68</v>
      </c>
      <c r="B5" s="291"/>
      <c r="C5" s="291"/>
      <c r="D5" s="291"/>
      <c r="E5" s="291"/>
      <c r="F5" s="291"/>
      <c r="G5" s="291"/>
      <c r="H5" s="292"/>
    </row>
    <row r="6" spans="1:8" ht="15" customHeight="1">
      <c r="A6" s="145">
        <v>1</v>
      </c>
      <c r="B6" s="27" t="s">
        <v>34</v>
      </c>
      <c r="C6" s="154">
        <v>14</v>
      </c>
      <c r="D6" s="154">
        <v>14</v>
      </c>
      <c r="E6" s="154">
        <v>11</v>
      </c>
      <c r="F6" s="293" t="s">
        <v>394</v>
      </c>
      <c r="G6" s="293"/>
      <c r="H6" s="294"/>
    </row>
    <row r="7" spans="1:8">
      <c r="A7" s="145">
        <v>2</v>
      </c>
      <c r="B7" s="27" t="s">
        <v>62</v>
      </c>
      <c r="C7" s="154">
        <v>13</v>
      </c>
      <c r="D7" s="154">
        <v>13</v>
      </c>
      <c r="E7" s="154">
        <v>9</v>
      </c>
      <c r="F7" s="293" t="s">
        <v>395</v>
      </c>
      <c r="G7" s="293"/>
      <c r="H7" s="294"/>
    </row>
    <row r="8" spans="1:8" ht="15.75" customHeight="1">
      <c r="A8" s="283" t="s">
        <v>308</v>
      </c>
      <c r="B8" s="244"/>
      <c r="C8" s="244"/>
      <c r="D8" s="244"/>
      <c r="E8" s="244"/>
      <c r="F8" s="244"/>
      <c r="G8" s="244"/>
      <c r="H8" s="284"/>
    </row>
    <row r="9" spans="1:8" ht="30">
      <c r="A9" s="145"/>
      <c r="B9" s="154" t="s">
        <v>63</v>
      </c>
      <c r="C9" s="154" t="s">
        <v>64</v>
      </c>
      <c r="D9" s="154" t="s">
        <v>82</v>
      </c>
      <c r="E9" s="154" t="s">
        <v>83</v>
      </c>
      <c r="F9" s="152" t="s">
        <v>273</v>
      </c>
      <c r="G9" s="279" t="s">
        <v>3</v>
      </c>
      <c r="H9" s="280"/>
    </row>
    <row r="10" spans="1:8" ht="18.75" customHeight="1">
      <c r="A10" s="145">
        <v>1</v>
      </c>
      <c r="B10" s="27" t="s">
        <v>34</v>
      </c>
      <c r="C10" s="154">
        <v>14</v>
      </c>
      <c r="D10" s="154">
        <f>'Org capacity'!E20</f>
        <v>10</v>
      </c>
      <c r="E10" s="30">
        <f>D10/C10*100</f>
        <v>71.428571428571431</v>
      </c>
      <c r="F10" s="153" t="s">
        <v>444</v>
      </c>
      <c r="G10" s="281"/>
      <c r="H10" s="282"/>
    </row>
    <row r="11" spans="1:8">
      <c r="A11" s="145">
        <v>2</v>
      </c>
      <c r="B11" s="27" t="s">
        <v>62</v>
      </c>
      <c r="C11" s="154">
        <v>13</v>
      </c>
      <c r="D11" s="154">
        <f>'Finance '!G19</f>
        <v>12</v>
      </c>
      <c r="E11" s="30">
        <f>D11/C11*100</f>
        <v>92.307692307692307</v>
      </c>
      <c r="F11" s="153" t="s">
        <v>444</v>
      </c>
      <c r="G11" s="281"/>
      <c r="H11" s="282"/>
    </row>
    <row r="12" spans="1:8" ht="15" customHeight="1">
      <c r="A12" s="283" t="s">
        <v>305</v>
      </c>
      <c r="B12" s="244"/>
      <c r="C12" s="244"/>
      <c r="D12" s="244"/>
      <c r="E12" s="244"/>
      <c r="F12" s="244"/>
      <c r="G12" s="244"/>
      <c r="H12" s="284"/>
    </row>
    <row r="13" spans="1:8">
      <c r="A13" s="285" t="s">
        <v>84</v>
      </c>
      <c r="B13" s="286"/>
      <c r="C13" s="286"/>
      <c r="D13" s="286"/>
      <c r="E13" s="286"/>
      <c r="F13" s="286"/>
      <c r="G13" s="286"/>
      <c r="H13" s="287"/>
    </row>
    <row r="14" spans="1:8" ht="45">
      <c r="A14" s="146" t="s">
        <v>276</v>
      </c>
      <c r="B14" s="72" t="s">
        <v>63</v>
      </c>
      <c r="C14" s="72" t="s">
        <v>278</v>
      </c>
      <c r="D14" s="72" t="s">
        <v>64</v>
      </c>
      <c r="E14" s="72" t="s">
        <v>281</v>
      </c>
      <c r="F14" s="72" t="s">
        <v>279</v>
      </c>
      <c r="G14" s="72" t="s">
        <v>282</v>
      </c>
      <c r="H14" s="147" t="s">
        <v>280</v>
      </c>
    </row>
    <row r="15" spans="1:8" ht="15.75">
      <c r="A15" s="148">
        <v>1</v>
      </c>
      <c r="B15" s="73" t="s">
        <v>81</v>
      </c>
      <c r="C15" s="73">
        <v>20</v>
      </c>
      <c r="D15" s="73">
        <f>C15*3</f>
        <v>60</v>
      </c>
      <c r="E15" s="73">
        <f>D15*80/100</f>
        <v>48</v>
      </c>
      <c r="F15" s="80">
        <f>'Programme delivery'!K48</f>
        <v>50</v>
      </c>
      <c r="G15" s="74">
        <f>'Programme delivery'!K48*80%</f>
        <v>40</v>
      </c>
      <c r="H15" s="149">
        <f>G15/E15*100</f>
        <v>83.333333333333343</v>
      </c>
    </row>
    <row r="16" spans="1:8" ht="15.75">
      <c r="A16" s="148">
        <v>2</v>
      </c>
      <c r="B16" s="73" t="s">
        <v>76</v>
      </c>
      <c r="C16" s="73">
        <v>9</v>
      </c>
      <c r="D16" s="73">
        <f>C16*3</f>
        <v>27</v>
      </c>
      <c r="E16" s="73">
        <f>D16*50/100</f>
        <v>13.5</v>
      </c>
      <c r="F16" s="80">
        <f>'Programme delivery'!K49</f>
        <v>16</v>
      </c>
      <c r="G16" s="74">
        <f>'Programme delivery'!K49*50%</f>
        <v>8</v>
      </c>
      <c r="H16" s="149">
        <f>G16/E16*100</f>
        <v>59.259259259259252</v>
      </c>
    </row>
    <row r="17" spans="1:8" ht="16.5" thickBot="1">
      <c r="A17" s="288" t="s">
        <v>71</v>
      </c>
      <c r="B17" s="289"/>
      <c r="C17" s="150">
        <f>SUM(C15:C16)</f>
        <v>29</v>
      </c>
      <c r="D17" s="150">
        <f>SUM(D15:D16)</f>
        <v>87</v>
      </c>
      <c r="E17" s="150">
        <f>SUM(E15:E16)</f>
        <v>61.5</v>
      </c>
      <c r="F17" s="150">
        <f>SUM(F15:F16)</f>
        <v>66</v>
      </c>
      <c r="G17" s="150">
        <f>SUM(G15:G16)</f>
        <v>48</v>
      </c>
      <c r="H17" s="151">
        <f>G17/E17*100</f>
        <v>78.048780487804876</v>
      </c>
    </row>
  </sheetData>
  <sheetProtection password="EDD3" sheet="1" formatCells="0" formatColumns="0" formatRows="0" selectLockedCells="1"/>
  <mergeCells count="16">
    <mergeCell ref="F4:H4"/>
    <mergeCell ref="G11:H11"/>
    <mergeCell ref="A12:H12"/>
    <mergeCell ref="A13:H13"/>
    <mergeCell ref="A17:B17"/>
    <mergeCell ref="A5:H5"/>
    <mergeCell ref="F6:H6"/>
    <mergeCell ref="F7:H7"/>
    <mergeCell ref="A8:H8"/>
    <mergeCell ref="G9:H9"/>
    <mergeCell ref="G10:H10"/>
    <mergeCell ref="A1:H1"/>
    <mergeCell ref="A2:C2"/>
    <mergeCell ref="D2:E2"/>
    <mergeCell ref="F2:H2"/>
    <mergeCell ref="A3:H3"/>
  </mergeCells>
  <pageMargins left="0.7" right="0.7"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dimension ref="A1:H17"/>
  <sheetViews>
    <sheetView view="pageBreakPreview" zoomScaleSheetLayoutView="100" workbookViewId="0">
      <selection activeCell="F11" sqref="F11"/>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67" t="s">
        <v>397</v>
      </c>
      <c r="B1" s="268"/>
      <c r="C1" s="268"/>
      <c r="D1" s="268"/>
      <c r="E1" s="268"/>
      <c r="F1" s="268"/>
      <c r="G1" s="268"/>
      <c r="H1" s="269"/>
    </row>
    <row r="2" spans="1:8" ht="15" customHeight="1">
      <c r="A2" s="270" t="s">
        <v>299</v>
      </c>
      <c r="B2" s="271"/>
      <c r="C2" s="271"/>
      <c r="D2" s="272" t="s">
        <v>300</v>
      </c>
      <c r="E2" s="272"/>
      <c r="F2" s="273" t="s">
        <v>301</v>
      </c>
      <c r="G2" s="274"/>
      <c r="H2" s="275"/>
    </row>
    <row r="3" spans="1:8" ht="20.25" customHeight="1">
      <c r="A3" s="276" t="s">
        <v>72</v>
      </c>
      <c r="B3" s="277"/>
      <c r="C3" s="277"/>
      <c r="D3" s="277"/>
      <c r="E3" s="277"/>
      <c r="F3" s="277"/>
      <c r="G3" s="277"/>
      <c r="H3" s="278"/>
    </row>
    <row r="4" spans="1:8" ht="30" customHeight="1">
      <c r="A4" s="145" t="s">
        <v>276</v>
      </c>
      <c r="B4" s="144" t="s">
        <v>63</v>
      </c>
      <c r="C4" s="144" t="s">
        <v>69</v>
      </c>
      <c r="D4" s="144" t="s">
        <v>64</v>
      </c>
      <c r="E4" s="144" t="s">
        <v>275</v>
      </c>
      <c r="F4" s="279" t="s">
        <v>274</v>
      </c>
      <c r="G4" s="279"/>
      <c r="H4" s="280"/>
    </row>
    <row r="5" spans="1:8" ht="15" customHeight="1">
      <c r="A5" s="290" t="s">
        <v>68</v>
      </c>
      <c r="B5" s="291"/>
      <c r="C5" s="291"/>
      <c r="D5" s="291"/>
      <c r="E5" s="291"/>
      <c r="F5" s="291"/>
      <c r="G5" s="291"/>
      <c r="H5" s="292"/>
    </row>
    <row r="6" spans="1:8" ht="15" customHeight="1">
      <c r="A6" s="145">
        <v>1</v>
      </c>
      <c r="B6" s="27" t="s">
        <v>34</v>
      </c>
      <c r="C6" s="144">
        <v>14</v>
      </c>
      <c r="D6" s="144">
        <v>14</v>
      </c>
      <c r="E6" s="144">
        <v>11</v>
      </c>
      <c r="F6" s="293" t="s">
        <v>394</v>
      </c>
      <c r="G6" s="293"/>
      <c r="H6" s="294"/>
    </row>
    <row r="7" spans="1:8">
      <c r="A7" s="145">
        <v>2</v>
      </c>
      <c r="B7" s="27" t="s">
        <v>62</v>
      </c>
      <c r="C7" s="144">
        <v>13</v>
      </c>
      <c r="D7" s="144">
        <v>13</v>
      </c>
      <c r="E7" s="144">
        <v>9</v>
      </c>
      <c r="F7" s="293" t="s">
        <v>395</v>
      </c>
      <c r="G7" s="293"/>
      <c r="H7" s="294"/>
    </row>
    <row r="8" spans="1:8" ht="15.75" customHeight="1">
      <c r="A8" s="283" t="s">
        <v>308</v>
      </c>
      <c r="B8" s="244"/>
      <c r="C8" s="244"/>
      <c r="D8" s="244"/>
      <c r="E8" s="244"/>
      <c r="F8" s="244"/>
      <c r="G8" s="244"/>
      <c r="H8" s="284"/>
    </row>
    <row r="9" spans="1:8" ht="30">
      <c r="A9" s="145"/>
      <c r="B9" s="144" t="s">
        <v>63</v>
      </c>
      <c r="C9" s="144" t="s">
        <v>64</v>
      </c>
      <c r="D9" s="144" t="s">
        <v>82</v>
      </c>
      <c r="E9" s="144" t="s">
        <v>83</v>
      </c>
      <c r="F9" s="152" t="s">
        <v>273</v>
      </c>
      <c r="G9" s="279" t="s">
        <v>3</v>
      </c>
      <c r="H9" s="280"/>
    </row>
    <row r="10" spans="1:8" ht="18.75" customHeight="1">
      <c r="A10" s="145">
        <v>1</v>
      </c>
      <c r="B10" s="27" t="s">
        <v>34</v>
      </c>
      <c r="C10" s="144">
        <v>14</v>
      </c>
      <c r="D10" s="144">
        <f>'Org capacity'!E20</f>
        <v>10</v>
      </c>
      <c r="E10" s="30">
        <f>D10/C10*100</f>
        <v>71.428571428571431</v>
      </c>
      <c r="F10" s="153"/>
      <c r="G10" s="281"/>
      <c r="H10" s="282"/>
    </row>
    <row r="11" spans="1:8">
      <c r="A11" s="145">
        <v>2</v>
      </c>
      <c r="B11" s="27" t="s">
        <v>62</v>
      </c>
      <c r="C11" s="144">
        <v>13</v>
      </c>
      <c r="D11" s="144">
        <f>'Finance '!G19</f>
        <v>12</v>
      </c>
      <c r="E11" s="30">
        <f>D11/C11*100</f>
        <v>92.307692307692307</v>
      </c>
      <c r="F11" s="153"/>
      <c r="G11" s="281"/>
      <c r="H11" s="282"/>
    </row>
    <row r="12" spans="1:8" ht="15" customHeight="1">
      <c r="A12" s="283" t="s">
        <v>305</v>
      </c>
      <c r="B12" s="244"/>
      <c r="C12" s="244"/>
      <c r="D12" s="244"/>
      <c r="E12" s="244"/>
      <c r="F12" s="244"/>
      <c r="G12" s="244"/>
      <c r="H12" s="284"/>
    </row>
    <row r="13" spans="1:8">
      <c r="A13" s="285" t="s">
        <v>84</v>
      </c>
      <c r="B13" s="286"/>
      <c r="C13" s="286"/>
      <c r="D13" s="286"/>
      <c r="E13" s="286"/>
      <c r="F13" s="286"/>
      <c r="G13" s="286"/>
      <c r="H13" s="287"/>
    </row>
    <row r="14" spans="1:8" ht="45">
      <c r="A14" s="146" t="s">
        <v>276</v>
      </c>
      <c r="B14" s="72" t="s">
        <v>63</v>
      </c>
      <c r="C14" s="72" t="s">
        <v>278</v>
      </c>
      <c r="D14" s="72" t="s">
        <v>64</v>
      </c>
      <c r="E14" s="72" t="s">
        <v>281</v>
      </c>
      <c r="F14" s="72" t="s">
        <v>279</v>
      </c>
      <c r="G14" s="72" t="s">
        <v>282</v>
      </c>
      <c r="H14" s="147" t="s">
        <v>280</v>
      </c>
    </row>
    <row r="15" spans="1:8" ht="15.75">
      <c r="A15" s="148">
        <v>1</v>
      </c>
      <c r="B15" s="73" t="s">
        <v>81</v>
      </c>
      <c r="C15" s="73">
        <v>21</v>
      </c>
      <c r="D15" s="73">
        <f>C15*3</f>
        <v>63</v>
      </c>
      <c r="E15" s="73">
        <f>D15*80/100</f>
        <v>50.4</v>
      </c>
      <c r="F15" s="80">
        <f>'Programme delivery'!K48</f>
        <v>50</v>
      </c>
      <c r="G15" s="74">
        <f>'Programme delivery'!K48*80%</f>
        <v>40</v>
      </c>
      <c r="H15" s="149">
        <f>G15/E15*100</f>
        <v>79.365079365079367</v>
      </c>
    </row>
    <row r="16" spans="1:8" ht="15.75">
      <c r="A16" s="148">
        <v>2</v>
      </c>
      <c r="B16" s="73" t="s">
        <v>76</v>
      </c>
      <c r="C16" s="73">
        <v>11</v>
      </c>
      <c r="D16" s="73">
        <f>C16*3</f>
        <v>33</v>
      </c>
      <c r="E16" s="73">
        <f>D16*50/100</f>
        <v>16.5</v>
      </c>
      <c r="F16" s="80">
        <f>'Programme delivery'!K49</f>
        <v>16</v>
      </c>
      <c r="G16" s="74">
        <f>'Programme delivery'!K49*50%</f>
        <v>8</v>
      </c>
      <c r="H16" s="149">
        <f>G16/E16*100</f>
        <v>48.484848484848484</v>
      </c>
    </row>
    <row r="17" spans="1:8" ht="16.5" thickBot="1">
      <c r="A17" s="288" t="s">
        <v>71</v>
      </c>
      <c r="B17" s="289"/>
      <c r="C17" s="150">
        <f>SUM(C15:C16)</f>
        <v>32</v>
      </c>
      <c r="D17" s="150">
        <f>SUM(D15:D16)</f>
        <v>96</v>
      </c>
      <c r="E17" s="150">
        <f>SUM(E15:E16)</f>
        <v>66.900000000000006</v>
      </c>
      <c r="F17" s="150">
        <f>SUM(F15:F16)</f>
        <v>66</v>
      </c>
      <c r="G17" s="150">
        <f>SUM(G15:G16)</f>
        <v>48</v>
      </c>
      <c r="H17" s="151">
        <f>G17/E17*100</f>
        <v>71.74887892376681</v>
      </c>
    </row>
  </sheetData>
  <sheetProtection password="EDD3" sheet="1" formatCells="0" formatColumns="0" formatRows="0" selectLockedCells="1"/>
  <mergeCells count="16">
    <mergeCell ref="A1:H1"/>
    <mergeCell ref="G10:H10"/>
    <mergeCell ref="G11:H11"/>
    <mergeCell ref="A12:H12"/>
    <mergeCell ref="A13:H13"/>
    <mergeCell ref="A3:H3"/>
    <mergeCell ref="F4:H4"/>
    <mergeCell ref="A5:H5"/>
    <mergeCell ref="A17:B17"/>
    <mergeCell ref="A2:C2"/>
    <mergeCell ref="D2:E2"/>
    <mergeCell ref="F6:H6"/>
    <mergeCell ref="F7:H7"/>
    <mergeCell ref="A8:H8"/>
    <mergeCell ref="G9:H9"/>
    <mergeCell ref="F2:H2"/>
  </mergeCell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Programme delivery</vt:lpstr>
      <vt:lpstr>Org capacity</vt:lpstr>
      <vt:lpstr>Finance </vt:lpstr>
      <vt:lpstr>Scoring sheet FSW-MSM</vt:lpstr>
      <vt:lpstr>Scoring sheet-IDU (2)</vt:lpstr>
      <vt:lpstr>Scoring sheet-CC</vt:lpstr>
      <vt:lpstr>'Finance '!Print_Area</vt:lpstr>
      <vt:lpstr>'Org capacity'!Print_Area</vt:lpstr>
      <vt:lpstr>'Scoring sheet-CC'!Print_Area</vt:lpstr>
      <vt:lpstr>'Scoring sheet-IDU (2)'!Print_Area</vt:lpstr>
      <vt:lpstr>'Programme delivery'!Print_Titles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2016-03-22T11:20:31Z</dcterms:modified>
</cp:coreProperties>
</file>